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-120" yWindow="-120" windowWidth="25440" windowHeight="15720" activeTab="3"/>
  </bookViews>
  <sheets>
    <sheet name="Holdsammensætning" sheetId="1" r:id="rId1"/>
    <sheet name="Holdnavne" sheetId="2" r:id="rId2"/>
    <sheet name="Amter" sheetId="4" r:id="rId3"/>
    <sheet name="Holdkort" sheetId="3" r:id="rId4"/>
  </sheet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7" i="3"/>
  <c r="B12"/>
  <c r="B10"/>
  <c r="A3"/>
  <c r="A2"/>
  <c r="C5"/>
  <c r="C4"/>
  <c r="B26"/>
  <c r="B25"/>
  <c r="B24"/>
  <c r="B23"/>
  <c r="B22"/>
  <c r="B21"/>
  <c r="B20"/>
  <c r="B19"/>
  <c r="B18"/>
  <c r="B17"/>
  <c r="B16"/>
  <c r="B15"/>
  <c r="B14"/>
  <c r="B13"/>
  <c r="B11"/>
  <c r="B9"/>
  <c r="B8"/>
  <c r="D1"/>
  <c r="A1"/>
  <c r="A30" i="1"/>
  <c r="A10" i="3" s="1"/>
  <c r="A20" l="1"/>
  <c r="A25"/>
  <c r="A17"/>
  <c r="A24"/>
  <c r="A7"/>
  <c r="A15"/>
  <c r="A23"/>
  <c r="A11"/>
  <c r="A13"/>
  <c r="A18"/>
  <c r="A8"/>
  <c r="A22"/>
  <c r="A9"/>
  <c r="A12"/>
  <c r="A19"/>
  <c r="A16"/>
  <c r="A21"/>
  <c r="A26"/>
  <c r="A14"/>
</calcChain>
</file>

<file path=xl/sharedStrings.xml><?xml version="1.0" encoding="utf-8"?>
<sst xmlns="http://schemas.openxmlformats.org/spreadsheetml/2006/main" count="965" uniqueCount="184">
  <si>
    <t>Hold</t>
  </si>
  <si>
    <t>Disciplin</t>
  </si>
  <si>
    <t>DM 15m GEVÆR</t>
  </si>
  <si>
    <t>DM 15m LUFTGEVÆR</t>
  </si>
  <si>
    <t>DM 50 GEVÆR</t>
  </si>
  <si>
    <t>DM 200m GEVÆR</t>
  </si>
  <si>
    <t>DM 300m GEVÆR</t>
  </si>
  <si>
    <t>DM 15m PISTOL</t>
  </si>
  <si>
    <t>DM 15m LUFTPISTOL</t>
  </si>
  <si>
    <t>DM 25m STD</t>
  </si>
  <si>
    <t>DM 25m FIN</t>
  </si>
  <si>
    <t>UNGDOM</t>
  </si>
  <si>
    <t>SENIOR</t>
  </si>
  <si>
    <t>Antal</t>
  </si>
  <si>
    <t>16+4</t>
  </si>
  <si>
    <t>12+3</t>
  </si>
  <si>
    <t>4+1</t>
  </si>
  <si>
    <t>i ALT</t>
  </si>
  <si>
    <t xml:space="preserve">BK  </t>
  </si>
  <si>
    <t>BK</t>
  </si>
  <si>
    <t>JUN</t>
  </si>
  <si>
    <t>BK eller JUN</t>
  </si>
  <si>
    <t>Alle</t>
  </si>
  <si>
    <t>JUN-1</t>
  </si>
  <si>
    <t>JUN-2</t>
  </si>
  <si>
    <t>BK 1- 3</t>
  </si>
  <si>
    <t>BK 1-3</t>
  </si>
  <si>
    <t>JUN 1-2</t>
  </si>
  <si>
    <t>15m G</t>
  </si>
  <si>
    <t>15m LG</t>
  </si>
  <si>
    <t>50m</t>
  </si>
  <si>
    <t>200m</t>
  </si>
  <si>
    <t>300m</t>
  </si>
  <si>
    <t>15m P</t>
  </si>
  <si>
    <t>15m LP</t>
  </si>
  <si>
    <t>Gevær T</t>
  </si>
  <si>
    <t>Pistol T</t>
  </si>
  <si>
    <t>BK 1</t>
  </si>
  <si>
    <t>BK 2</t>
  </si>
  <si>
    <t>BK 3</t>
  </si>
  <si>
    <t>BK 4</t>
  </si>
  <si>
    <t>J 1</t>
  </si>
  <si>
    <t>J 2</t>
  </si>
  <si>
    <t>Hold størrelse UNG</t>
  </si>
  <si>
    <t>DM 15m GEVÆR UNGDOM</t>
  </si>
  <si>
    <t>DM 15m LUFTGEVÆR UNGDOM</t>
  </si>
  <si>
    <t>DM 50 GEVÆR UNGDOM</t>
  </si>
  <si>
    <t>DM 200m GEVÆR UNGDOM</t>
  </si>
  <si>
    <t>DM 300m GEVÆR UNGDOM</t>
  </si>
  <si>
    <t>DM 15m PISTOL UNGDOM</t>
  </si>
  <si>
    <t>DM 15m LUFTPISTOL UNGDOM</t>
  </si>
  <si>
    <t>DM 25m STD UNGDOM</t>
  </si>
  <si>
    <t>DM 25m FIN UNGDOM</t>
  </si>
  <si>
    <t>På hold</t>
  </si>
  <si>
    <t>Klasser</t>
  </si>
  <si>
    <t>Skyttenr.</t>
  </si>
  <si>
    <t>Navn</t>
  </si>
  <si>
    <t>Cellekæde</t>
  </si>
  <si>
    <t>Cellekæde * 10</t>
  </si>
  <si>
    <t>Valgfri</t>
  </si>
  <si>
    <t>Brutto</t>
  </si>
  <si>
    <t>Antal skytter:</t>
  </si>
  <si>
    <t>I alt:</t>
  </si>
  <si>
    <t>Forening</t>
  </si>
  <si>
    <t>Klasse</t>
  </si>
  <si>
    <t>25m Fin</t>
  </si>
  <si>
    <t>25m STD</t>
  </si>
  <si>
    <t>BK-1</t>
  </si>
  <si>
    <t>BK-2</t>
  </si>
  <si>
    <t>BK-3</t>
  </si>
  <si>
    <t>Tællende</t>
  </si>
  <si>
    <t>JUN1-2</t>
  </si>
  <si>
    <t>DM 25m GROV</t>
  </si>
  <si>
    <t>GP 32</t>
  </si>
  <si>
    <t>DM 25m GP 32</t>
  </si>
  <si>
    <t>DM 25m GPA</t>
  </si>
  <si>
    <t>DM 25m GR</t>
  </si>
  <si>
    <t>GPA</t>
  </si>
  <si>
    <t>GR</t>
  </si>
  <si>
    <t>Holdnavn</t>
  </si>
  <si>
    <t>Klassegruppe</t>
  </si>
  <si>
    <t xml:space="preserve">Klasse </t>
  </si>
  <si>
    <t>Vælg Landsdel</t>
  </si>
  <si>
    <t>Vælg Landsdelshold</t>
  </si>
  <si>
    <t>LANDSDELSHOLD</t>
  </si>
  <si>
    <t>1 DGI Nordjylland</t>
  </si>
  <si>
    <t>5 DGI Vestjylland</t>
  </si>
  <si>
    <t>6 DGI Midtjylland</t>
  </si>
  <si>
    <t>9 DGI Østjylland</t>
  </si>
  <si>
    <t>11 DGI Sydvest</t>
  </si>
  <si>
    <t>10 DGI Sydøstjylland</t>
  </si>
  <si>
    <t>13 DGI Sønderjylland</t>
  </si>
  <si>
    <t>16 DGI Fyn</t>
  </si>
  <si>
    <t>17 DGI Midt- &amp; Vestsjælland</t>
  </si>
  <si>
    <t>18 DGI Nordsjælland</t>
  </si>
  <si>
    <t>21 DGI StorKøbenhavn</t>
  </si>
  <si>
    <t>23 DGI Storstrømmen</t>
  </si>
  <si>
    <t>25 DGI Bornholm</t>
  </si>
  <si>
    <t>DM 15m GEVÆR VOKSEN</t>
  </si>
  <si>
    <t>DM 15m LUFTGEVÆR VOKSEN</t>
  </si>
  <si>
    <t>DM 15m PISTOL VOKSEN</t>
  </si>
  <si>
    <t>DM 15m LUFTPISTOL VOKSEN</t>
  </si>
  <si>
    <t>DM 25m STD VOKSEN</t>
  </si>
  <si>
    <t>DM 25m FIN VOKSEN</t>
  </si>
  <si>
    <t>DM 50 GEVÆR VOKSEN</t>
  </si>
  <si>
    <t>DM 200m GEVÆR VOKSEN</t>
  </si>
  <si>
    <t>DM 300m GEVÆR VOKSEN</t>
  </si>
  <si>
    <t>DM GEVÆRTERRÆN VOKSEN</t>
  </si>
  <si>
    <t>DM GEVÆRTERRÆN SENIOR</t>
  </si>
  <si>
    <t>DM PISTOLTERRÆN VOKSEN</t>
  </si>
  <si>
    <t>DM PISTOLTERRÆN GP32</t>
  </si>
  <si>
    <t>DM PISTOLTERRÆN GPA</t>
  </si>
  <si>
    <t>DM PISTOLTERRÆN GR</t>
  </si>
  <si>
    <t>SE1</t>
  </si>
  <si>
    <t>SE2</t>
  </si>
  <si>
    <t>SE3</t>
  </si>
  <si>
    <t>Hold størrelse VOKSEN</t>
  </si>
  <si>
    <t>VOKSEN</t>
  </si>
  <si>
    <t>BK/JUN</t>
  </si>
  <si>
    <t>SE</t>
  </si>
  <si>
    <t>Hold størrelse SENIOR</t>
  </si>
  <si>
    <t>DM GEVÆRTERRÆN</t>
  </si>
  <si>
    <t>DM PISTOLTERRÆN</t>
  </si>
  <si>
    <t>3+1</t>
  </si>
  <si>
    <t>5+1</t>
  </si>
  <si>
    <t>GP32</t>
  </si>
  <si>
    <t>DM PISTOLTERRÆN JUNIOR</t>
  </si>
  <si>
    <t>8+2</t>
  </si>
  <si>
    <t>JUNIOR</t>
  </si>
  <si>
    <t>ST1</t>
  </si>
  <si>
    <t>ST2</t>
  </si>
  <si>
    <t>ST3</t>
  </si>
  <si>
    <t>Å1</t>
  </si>
  <si>
    <t>Å2</t>
  </si>
  <si>
    <t>Å3</t>
  </si>
  <si>
    <t>Å1-3 eller SE1-3</t>
  </si>
  <si>
    <t>ST1-3</t>
  </si>
  <si>
    <t>Å1-2 eller SE1-2</t>
  </si>
  <si>
    <t>ST1-2</t>
  </si>
  <si>
    <t>Å1 eller SE1</t>
  </si>
  <si>
    <t>9+3</t>
  </si>
  <si>
    <t>1H1</t>
  </si>
  <si>
    <t>1H2</t>
  </si>
  <si>
    <t>1H3</t>
  </si>
  <si>
    <t>2H1</t>
  </si>
  <si>
    <t>2H2</t>
  </si>
  <si>
    <t>BK/JUN, Å, SE eller ST1-2</t>
  </si>
  <si>
    <t>TP1</t>
  </si>
  <si>
    <t>TP2</t>
  </si>
  <si>
    <t>TP3</t>
  </si>
  <si>
    <t>Å</t>
  </si>
  <si>
    <t>F.eks. hvis en landsdel ikke har en skytte tilmeldt fra klasse 1, kan denne erstattes med en skytte fra klasse 2 eller 3</t>
  </si>
  <si>
    <t xml:space="preserve">Det er muligt for landsdelshold at fylde holdet op med en skytte fra en lavere klasse i klassegruppen. </t>
  </si>
  <si>
    <t>Ansvarlig holdleder som kan kontaktes under DM</t>
  </si>
  <si>
    <t>Telefon: _______________</t>
  </si>
  <si>
    <t>1H1-3</t>
  </si>
  <si>
    <t>1H1-2</t>
  </si>
  <si>
    <t>2H1-2 eller SE</t>
  </si>
  <si>
    <t>2H1-2 eller SE1-2</t>
  </si>
  <si>
    <t>½</t>
  </si>
  <si>
    <t>DM PISTOLTERRÆN SENIOR</t>
  </si>
  <si>
    <t xml:space="preserve">SENIOR </t>
  </si>
  <si>
    <t>D</t>
  </si>
  <si>
    <t>TP1-3</t>
  </si>
  <si>
    <t>SEN</t>
  </si>
  <si>
    <t>Jens Peder Jørgensen</t>
  </si>
  <si>
    <t>Horsens</t>
  </si>
  <si>
    <t>Kenneth Mortensen</t>
  </si>
  <si>
    <t>Vejle</t>
  </si>
  <si>
    <t>Klejs</t>
  </si>
  <si>
    <t>Jesper Larsen</t>
  </si>
  <si>
    <t>Ølsted</t>
  </si>
  <si>
    <t>Arnold Christensen</t>
  </si>
  <si>
    <t>BPI</t>
  </si>
  <si>
    <t>Torben Christensen</t>
  </si>
  <si>
    <t>Gert Nielsen</t>
  </si>
  <si>
    <t>Carsten Jensen</t>
  </si>
  <si>
    <t>Hans Jørgen Nielsen</t>
  </si>
  <si>
    <t>Allan Daugard</t>
  </si>
  <si>
    <t>NAVN:______Kim Watz ___________________________________________________</t>
  </si>
  <si>
    <t xml:space="preserve">Kim Watz </t>
  </si>
  <si>
    <t xml:space="preserve">SE </t>
  </si>
  <si>
    <t>Niels Bank Simonsen</t>
  </si>
  <si>
    <t>Jonas Kofoed Hnasen</t>
  </si>
</sst>
</file>

<file path=xl/styles.xml><?xml version="1.0" encoding="utf-8"?>
<styleSheet xmlns="http://schemas.openxmlformats.org/spreadsheetml/2006/main">
  <fonts count="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6"/>
      <name val="Arial"/>
      <family val="2"/>
    </font>
    <font>
      <b/>
      <sz val="24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4B23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9CC0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4">
    <xf numFmtId="0" fontId="0" fillId="0" borderId="0" xfId="0"/>
    <xf numFmtId="0" fontId="1" fillId="2" borderId="0" xfId="0" applyFont="1" applyFill="1" applyAlignment="1">
      <alignment horizontal="center"/>
    </xf>
    <xf numFmtId="0" fontId="3" fillId="0" borderId="0" xfId="0" applyFont="1"/>
    <xf numFmtId="0" fontId="1" fillId="0" borderId="0" xfId="0" applyFont="1" applyAlignment="1">
      <alignment horizontal="center"/>
    </xf>
    <xf numFmtId="0" fontId="1" fillId="3" borderId="1" xfId="0" applyFont="1" applyFill="1" applyBorder="1" applyAlignment="1">
      <alignment horizontal="left" vertical="center" wrapText="1"/>
    </xf>
    <xf numFmtId="0" fontId="1" fillId="3" borderId="1" xfId="0" applyFont="1" applyFill="1" applyBorder="1"/>
    <xf numFmtId="0" fontId="1" fillId="3" borderId="2" xfId="0" applyFont="1" applyFill="1" applyBorder="1" applyAlignment="1">
      <alignment horizontal="left" vertical="center" wrapText="1"/>
    </xf>
    <xf numFmtId="0" fontId="1" fillId="3" borderId="2" xfId="0" applyFont="1" applyFill="1" applyBorder="1"/>
    <xf numFmtId="0" fontId="1" fillId="3" borderId="3" xfId="0" applyFont="1" applyFill="1" applyBorder="1"/>
    <xf numFmtId="0" fontId="1" fillId="0" borderId="0" xfId="0" applyFont="1"/>
    <xf numFmtId="0" fontId="1" fillId="4" borderId="2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left" vertical="center" wrapText="1"/>
    </xf>
    <xf numFmtId="0" fontId="1" fillId="5" borderId="5" xfId="0" applyFont="1" applyFill="1" applyBorder="1" applyAlignment="1">
      <alignment horizontal="left" vertical="center" wrapText="1"/>
    </xf>
    <xf numFmtId="0" fontId="1" fillId="5" borderId="6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5" borderId="2" xfId="0" applyFont="1" applyFill="1" applyBorder="1" applyAlignment="1">
      <alignment horizontal="left" vertical="center" wrapText="1"/>
    </xf>
    <xf numFmtId="0" fontId="1" fillId="5" borderId="3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1" fillId="0" borderId="7" xfId="0" applyFont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7" xfId="0" applyFont="1" applyBorder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 wrapText="1"/>
    </xf>
    <xf numFmtId="0" fontId="1" fillId="2" borderId="3" xfId="0" applyFont="1" applyFill="1" applyBorder="1" applyAlignment="1">
      <alignment horizontal="center"/>
    </xf>
    <xf numFmtId="0" fontId="1" fillId="2" borderId="6" xfId="0" applyFont="1" applyFill="1" applyBorder="1"/>
    <xf numFmtId="0" fontId="1" fillId="3" borderId="4" xfId="0" applyFont="1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left" vertical="center" wrapText="1"/>
    </xf>
    <xf numFmtId="0" fontId="1" fillId="4" borderId="5" xfId="0" applyFont="1" applyFill="1" applyBorder="1" applyAlignment="1">
      <alignment horizontal="left" vertical="center" wrapText="1"/>
    </xf>
    <xf numFmtId="0" fontId="1" fillId="4" borderId="0" xfId="0" applyFont="1" applyFill="1" applyAlignment="1">
      <alignment horizontal="left" vertical="center" wrapText="1"/>
    </xf>
    <xf numFmtId="0" fontId="1" fillId="3" borderId="3" xfId="0" applyFont="1" applyFill="1" applyBorder="1" applyAlignment="1">
      <alignment horizontal="left" vertical="center" wrapText="1"/>
    </xf>
    <xf numFmtId="0" fontId="1" fillId="3" borderId="6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1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left" vertical="center" wrapText="1"/>
    </xf>
    <xf numFmtId="0" fontId="1" fillId="4" borderId="4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left"/>
    </xf>
    <xf numFmtId="0" fontId="1" fillId="4" borderId="6" xfId="0" applyFont="1" applyFill="1" applyBorder="1" applyAlignment="1">
      <alignment horizontal="left"/>
    </xf>
    <xf numFmtId="0" fontId="1" fillId="4" borderId="0" xfId="0" applyFont="1" applyFill="1" applyAlignment="1">
      <alignment horizontal="left"/>
    </xf>
    <xf numFmtId="0" fontId="1" fillId="4" borderId="0" xfId="0" applyFont="1" applyFill="1"/>
    <xf numFmtId="0" fontId="1" fillId="4" borderId="1" xfId="0" applyFont="1" applyFill="1" applyBorder="1" applyAlignment="1">
      <alignment horizontal="center"/>
    </xf>
    <xf numFmtId="0" fontId="1" fillId="4" borderId="2" xfId="0" applyFont="1" applyFill="1" applyBorder="1" applyAlignment="1">
      <alignment horizontal="left"/>
    </xf>
    <xf numFmtId="0" fontId="1" fillId="4" borderId="2" xfId="0" applyFont="1" applyFill="1" applyBorder="1"/>
    <xf numFmtId="0" fontId="1" fillId="4" borderId="3" xfId="0" applyFont="1" applyFill="1" applyBorder="1" applyAlignment="1">
      <alignment horizontal="left"/>
    </xf>
    <xf numFmtId="0" fontId="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1" fillId="4" borderId="0" xfId="0" applyFont="1" applyFill="1" applyAlignment="1">
      <alignment horizontal="center"/>
    </xf>
    <xf numFmtId="0" fontId="1" fillId="4" borderId="5" xfId="0" applyFont="1" applyFill="1" applyBorder="1"/>
    <xf numFmtId="0" fontId="1" fillId="4" borderId="6" xfId="0" applyFont="1" applyFill="1" applyBorder="1" applyAlignment="1">
      <alignment horizontal="center"/>
    </xf>
    <xf numFmtId="0" fontId="1" fillId="4" borderId="5" xfId="0" applyFont="1" applyFill="1" applyBorder="1" applyAlignment="1">
      <alignment horizontal="center"/>
    </xf>
    <xf numFmtId="0" fontId="1" fillId="0" borderId="0" xfId="0" applyFont="1" applyAlignment="1">
      <alignment horizontal="left" vertical="center" wrapText="1"/>
    </xf>
    <xf numFmtId="0" fontId="1" fillId="5" borderId="0" xfId="0" applyFont="1" applyFill="1" applyAlignment="1">
      <alignment horizontal="left" vertical="center" wrapText="1"/>
    </xf>
    <xf numFmtId="0" fontId="1" fillId="3" borderId="8" xfId="0" applyFont="1" applyFill="1" applyBorder="1" applyAlignment="1">
      <alignment horizontal="left" vertical="center" wrapText="1"/>
    </xf>
    <xf numFmtId="0" fontId="1" fillId="6" borderId="1" xfId="0" applyFont="1" applyFill="1" applyBorder="1" applyAlignment="1">
      <alignment horizontal="center"/>
    </xf>
    <xf numFmtId="0" fontId="1" fillId="6" borderId="2" xfId="0" applyFont="1" applyFill="1" applyBorder="1" applyAlignment="1">
      <alignment horizontal="left"/>
    </xf>
    <xf numFmtId="0" fontId="1" fillId="6" borderId="3" xfId="0" applyFont="1" applyFill="1" applyBorder="1" applyAlignment="1">
      <alignment horizontal="left"/>
    </xf>
    <xf numFmtId="0" fontId="1" fillId="6" borderId="4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left"/>
    </xf>
    <xf numFmtId="0" fontId="1" fillId="6" borderId="6" xfId="0" applyFont="1" applyFill="1" applyBorder="1" applyAlignment="1">
      <alignment horizontal="left"/>
    </xf>
    <xf numFmtId="0" fontId="1" fillId="4" borderId="1" xfId="0" applyFont="1" applyFill="1" applyBorder="1" applyAlignment="1">
      <alignment horizontal="left"/>
    </xf>
    <xf numFmtId="0" fontId="1" fillId="6" borderId="5" xfId="0" applyFont="1" applyFill="1" applyBorder="1" applyAlignment="1">
      <alignment horizontal="center"/>
    </xf>
    <xf numFmtId="0" fontId="1" fillId="5" borderId="10" xfId="0" applyFont="1" applyFill="1" applyBorder="1" applyAlignment="1">
      <alignment horizontal="left" vertical="center" wrapText="1"/>
    </xf>
    <xf numFmtId="0" fontId="1" fillId="4" borderId="11" xfId="0" applyFont="1" applyFill="1" applyBorder="1"/>
    <xf numFmtId="0" fontId="1" fillId="5" borderId="11" xfId="0" applyFont="1" applyFill="1" applyBorder="1" applyAlignment="1">
      <alignment horizontal="left" vertical="center" wrapText="1"/>
    </xf>
    <xf numFmtId="0" fontId="1" fillId="4" borderId="8" xfId="0" applyFont="1" applyFill="1" applyBorder="1"/>
    <xf numFmtId="0" fontId="1" fillId="5" borderId="12" xfId="0" applyFont="1" applyFill="1" applyBorder="1" applyAlignment="1">
      <alignment horizontal="left" vertical="center" wrapText="1"/>
    </xf>
    <xf numFmtId="0" fontId="1" fillId="6" borderId="4" xfId="0" applyFont="1" applyFill="1" applyBorder="1" applyAlignment="1">
      <alignment horizontal="center"/>
    </xf>
    <xf numFmtId="0" fontId="1" fillId="4" borderId="9" xfId="0" applyFont="1" applyFill="1" applyBorder="1" applyAlignment="1">
      <alignment horizontal="left" vertical="center" wrapText="1"/>
    </xf>
    <xf numFmtId="0" fontId="1" fillId="5" borderId="8" xfId="0" applyFont="1" applyFill="1" applyBorder="1" applyAlignment="1">
      <alignment horizontal="left" vertical="center" wrapText="1"/>
    </xf>
    <xf numFmtId="0" fontId="1" fillId="5" borderId="9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5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/>
    </xf>
    <xf numFmtId="0" fontId="0" fillId="0" borderId="0" xfId="0" applyProtection="1">
      <protection locked="0"/>
    </xf>
    <xf numFmtId="0" fontId="6" fillId="0" borderId="0" xfId="0" applyFont="1" applyAlignment="1">
      <alignment horizontal="left"/>
    </xf>
    <xf numFmtId="0" fontId="2" fillId="2" borderId="13" xfId="0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0" fillId="0" borderId="4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6" xfId="0" applyBorder="1" applyProtection="1">
      <protection locked="0"/>
    </xf>
    <xf numFmtId="0" fontId="1" fillId="2" borderId="0" xfId="0" applyFont="1" applyFill="1"/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1" fillId="5" borderId="9" xfId="0" applyFont="1" applyFill="1" applyBorder="1"/>
    <xf numFmtId="0" fontId="3" fillId="0" borderId="5" xfId="0" applyFont="1" applyBorder="1" applyProtection="1">
      <protection locked="0"/>
    </xf>
    <xf numFmtId="49" fontId="1" fillId="3" borderId="2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>
      <alignment horizontal="left" vertical="center" wrapText="1"/>
    </xf>
    <xf numFmtId="49" fontId="1" fillId="4" borderId="2" xfId="0" applyNumberFormat="1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/>
    </xf>
    <xf numFmtId="0" fontId="2" fillId="2" borderId="17" xfId="0" applyFont="1" applyFill="1" applyBorder="1" applyAlignment="1">
      <alignment horizontal="left" vertical="center" wrapText="1"/>
    </xf>
    <xf numFmtId="0" fontId="1" fillId="0" borderId="18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1" fillId="0" borderId="20" xfId="0" applyFont="1" applyBorder="1" applyAlignment="1">
      <alignment horizontal="left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4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center"/>
    </xf>
    <xf numFmtId="0" fontId="1" fillId="7" borderId="5" xfId="0" applyFont="1" applyFill="1" applyBorder="1" applyAlignment="1">
      <alignment horizontal="left"/>
    </xf>
    <xf numFmtId="0" fontId="1" fillId="7" borderId="3" xfId="0" applyFont="1" applyFill="1" applyBorder="1" applyAlignment="1">
      <alignment horizontal="left"/>
    </xf>
    <xf numFmtId="0" fontId="1" fillId="7" borderId="6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4" xfId="0" applyFont="1" applyFill="1" applyBorder="1" applyAlignment="1">
      <alignment horizontal="left"/>
    </xf>
    <xf numFmtId="0" fontId="1" fillId="8" borderId="2" xfId="0" applyFont="1" applyFill="1" applyBorder="1" applyAlignment="1">
      <alignment horizontal="left"/>
    </xf>
    <xf numFmtId="0" fontId="1" fillId="8" borderId="5" xfId="0" applyFont="1" applyFill="1" applyBorder="1" applyAlignment="1">
      <alignment horizontal="left"/>
    </xf>
    <xf numFmtId="0" fontId="1" fillId="8" borderId="3" xfId="0" applyFont="1" applyFill="1" applyBorder="1" applyAlignment="1">
      <alignment horizontal="left"/>
    </xf>
    <xf numFmtId="0" fontId="1" fillId="8" borderId="6" xfId="0" applyFont="1" applyFill="1" applyBorder="1" applyAlignment="1">
      <alignment horizontal="left"/>
    </xf>
    <xf numFmtId="0" fontId="1" fillId="7" borderId="1" xfId="0" applyFont="1" applyFill="1" applyBorder="1" applyAlignment="1">
      <alignment horizontal="left"/>
    </xf>
    <xf numFmtId="0" fontId="1" fillId="7" borderId="4" xfId="0" applyFont="1" applyFill="1" applyBorder="1" applyAlignment="1">
      <alignment horizontal="left"/>
    </xf>
    <xf numFmtId="0" fontId="1" fillId="9" borderId="1" xfId="0" applyFont="1" applyFill="1" applyBorder="1" applyAlignment="1">
      <alignment horizontal="left"/>
    </xf>
    <xf numFmtId="0" fontId="1" fillId="9" borderId="4" xfId="0" applyFont="1" applyFill="1" applyBorder="1" applyAlignment="1">
      <alignment horizontal="left"/>
    </xf>
    <xf numFmtId="0" fontId="1" fillId="9" borderId="2" xfId="0" applyFont="1" applyFill="1" applyBorder="1" applyAlignment="1">
      <alignment horizontal="left"/>
    </xf>
    <xf numFmtId="0" fontId="1" fillId="9" borderId="5" xfId="0" applyFont="1" applyFill="1" applyBorder="1" applyAlignment="1">
      <alignment horizontal="left"/>
    </xf>
    <xf numFmtId="0" fontId="1" fillId="9" borderId="3" xfId="0" applyFont="1" applyFill="1" applyBorder="1" applyAlignment="1">
      <alignment horizontal="left"/>
    </xf>
    <xf numFmtId="0" fontId="1" fillId="9" borderId="6" xfId="0" applyFont="1" applyFill="1" applyBorder="1" applyAlignment="1">
      <alignment horizontal="left"/>
    </xf>
    <xf numFmtId="49" fontId="1" fillId="5" borderId="8" xfId="0" applyNumberFormat="1" applyFont="1" applyFill="1" applyBorder="1" applyAlignment="1">
      <alignment horizontal="left" vertical="center" wrapText="1"/>
    </xf>
    <xf numFmtId="49" fontId="1" fillId="5" borderId="0" xfId="0" applyNumberFormat="1" applyFont="1" applyFill="1" applyAlignment="1">
      <alignment horizontal="left" vertical="center" wrapText="1"/>
    </xf>
    <xf numFmtId="49" fontId="1" fillId="5" borderId="9" xfId="0" applyNumberFormat="1" applyFont="1" applyFill="1" applyBorder="1" applyAlignment="1">
      <alignment horizontal="left" vertical="center" wrapText="1"/>
    </xf>
    <xf numFmtId="0" fontId="1" fillId="3" borderId="8" xfId="0" applyFont="1" applyFill="1" applyBorder="1"/>
    <xf numFmtId="0" fontId="1" fillId="3" borderId="0" xfId="0" applyFont="1" applyFill="1"/>
    <xf numFmtId="0" fontId="1" fillId="3" borderId="9" xfId="0" applyFont="1" applyFill="1" applyBorder="1"/>
    <xf numFmtId="0" fontId="1" fillId="4" borderId="9" xfId="0" applyFont="1" applyFill="1" applyBorder="1"/>
    <xf numFmtId="0" fontId="1" fillId="4" borderId="12" xfId="0" applyFont="1" applyFill="1" applyBorder="1"/>
    <xf numFmtId="0" fontId="1" fillId="10" borderId="7" xfId="0" applyFont="1" applyFill="1" applyBorder="1" applyAlignment="1">
      <alignment horizontal="center"/>
    </xf>
    <xf numFmtId="0" fontId="1" fillId="11" borderId="1" xfId="0" applyFont="1" applyFill="1" applyBorder="1" applyAlignment="1">
      <alignment horizontal="center"/>
    </xf>
    <xf numFmtId="0" fontId="1" fillId="11" borderId="4" xfId="0" applyFont="1" applyFill="1" applyBorder="1"/>
    <xf numFmtId="0" fontId="1" fillId="11" borderId="2" xfId="0" applyFont="1" applyFill="1" applyBorder="1" applyAlignment="1">
      <alignment horizontal="left"/>
    </xf>
    <xf numFmtId="0" fontId="1" fillId="11" borderId="5" xfId="0" applyFont="1" applyFill="1" applyBorder="1" applyAlignment="1">
      <alignment horizontal="center"/>
    </xf>
    <xf numFmtId="0" fontId="1" fillId="11" borderId="2" xfId="0" applyFont="1" applyFill="1" applyBorder="1"/>
    <xf numFmtId="0" fontId="1" fillId="11" borderId="5" xfId="0" applyFont="1" applyFill="1" applyBorder="1"/>
    <xf numFmtId="0" fontId="3" fillId="0" borderId="7" xfId="0" applyFont="1" applyBorder="1"/>
    <xf numFmtId="0" fontId="1" fillId="12" borderId="1" xfId="0" applyFont="1" applyFill="1" applyBorder="1" applyAlignment="1">
      <alignment horizontal="center"/>
    </xf>
    <xf numFmtId="0" fontId="1" fillId="12" borderId="4" xfId="0" applyFont="1" applyFill="1" applyBorder="1" applyAlignment="1">
      <alignment horizontal="left"/>
    </xf>
    <xf numFmtId="0" fontId="1" fillId="12" borderId="2" xfId="0" applyFont="1" applyFill="1" applyBorder="1" applyAlignment="1">
      <alignment horizontal="left"/>
    </xf>
    <xf numFmtId="0" fontId="1" fillId="12" borderId="5" xfId="0" applyFont="1" applyFill="1" applyBorder="1" applyAlignment="1">
      <alignment horizontal="center"/>
    </xf>
    <xf numFmtId="0" fontId="1" fillId="12" borderId="5" xfId="0" applyFont="1" applyFill="1" applyBorder="1" applyAlignment="1">
      <alignment horizontal="left"/>
    </xf>
    <xf numFmtId="0" fontId="1" fillId="7" borderId="5" xfId="0" applyFont="1" applyFill="1" applyBorder="1" applyAlignment="1">
      <alignment horizontal="left" vertical="center" wrapText="1"/>
    </xf>
    <xf numFmtId="0" fontId="1" fillId="7" borderId="6" xfId="0" applyFont="1" applyFill="1" applyBorder="1" applyAlignment="1">
      <alignment horizontal="left" vertical="center" wrapText="1"/>
    </xf>
    <xf numFmtId="0" fontId="1" fillId="13" borderId="1" xfId="0" applyFont="1" applyFill="1" applyBorder="1"/>
    <xf numFmtId="0" fontId="1" fillId="13" borderId="4" xfId="0" applyFont="1" applyFill="1" applyBorder="1" applyAlignment="1">
      <alignment horizontal="left" vertical="center" wrapText="1"/>
    </xf>
    <xf numFmtId="0" fontId="1" fillId="13" borderId="2" xfId="0" applyFont="1" applyFill="1" applyBorder="1"/>
    <xf numFmtId="0" fontId="1" fillId="13" borderId="5" xfId="0" applyFont="1" applyFill="1" applyBorder="1" applyAlignment="1">
      <alignment horizontal="left" vertical="center" wrapText="1"/>
    </xf>
    <xf numFmtId="0" fontId="1" fillId="13" borderId="3" xfId="0" applyFont="1" applyFill="1" applyBorder="1"/>
    <xf numFmtId="0" fontId="1" fillId="13" borderId="6" xfId="0" applyFont="1" applyFill="1" applyBorder="1" applyAlignment="1">
      <alignment horizontal="left" vertical="center" wrapText="1"/>
    </xf>
    <xf numFmtId="0" fontId="1" fillId="13" borderId="2" xfId="0" applyFont="1" applyFill="1" applyBorder="1" applyAlignment="1">
      <alignment horizontal="left" vertical="center" wrapText="1"/>
    </xf>
    <xf numFmtId="0" fontId="1" fillId="13" borderId="1" xfId="0" applyFont="1" applyFill="1" applyBorder="1" applyAlignment="1">
      <alignment horizontal="left" vertical="center" wrapText="1"/>
    </xf>
    <xf numFmtId="0" fontId="1" fillId="13" borderId="3" xfId="0" applyFont="1" applyFill="1" applyBorder="1" applyAlignment="1">
      <alignment horizontal="left" vertical="center" wrapText="1"/>
    </xf>
    <xf numFmtId="0" fontId="1" fillId="12" borderId="8" xfId="0" applyFont="1" applyFill="1" applyBorder="1" applyAlignment="1">
      <alignment horizontal="left"/>
    </xf>
    <xf numFmtId="0" fontId="1" fillId="12" borderId="0" xfId="0" applyFont="1" applyFill="1" applyAlignment="1">
      <alignment horizontal="center"/>
    </xf>
    <xf numFmtId="0" fontId="1" fillId="12" borderId="0" xfId="0" applyFont="1" applyFill="1" applyAlignment="1">
      <alignment horizontal="left"/>
    </xf>
  </cellXfs>
  <cellStyles count="1">
    <cellStyle name="Normal" xfId="0" builtinId="0"/>
  </cellStyles>
  <dxfs count="34">
    <dxf>
      <fill>
        <patternFill>
          <bgColor indexed="53"/>
        </patternFill>
      </fill>
    </dxf>
    <dxf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0"/>
        </patternFill>
      </fill>
    </dxf>
    <dxf>
      <fill>
        <patternFill>
          <bgColor rgb="FF00B0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  <dxf>
      <fill>
        <patternFill>
          <bgColor indexed="53"/>
        </patternFill>
      </fill>
    </dxf>
    <dxf>
      <fill>
        <patternFill>
          <bgColor indexed="13"/>
        </patternFill>
      </fill>
    </dxf>
    <dxf>
      <fill>
        <patternFill>
          <bgColor indexed="50"/>
        </patternFill>
      </fill>
    </dxf>
  </dxfs>
  <tableStyles count="0" defaultTableStyle="TableStyleMedium9" defaultPivotStyle="PivotStyleLight16"/>
  <colors>
    <mruColors>
      <color rgb="FF99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13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Drop" dropLines="32" dropStyle="combo" dx="22" fmlaLink="Holdsammensætning!$A$29" fmlaRange="Holdnavne!$B$1:$B$30" noThreeD="1" sel="13" val="0"/>
</file>

<file path=xl/ctrlProps/ctrlProp2.xml><?xml version="1.0" encoding="utf-8"?>
<formControlPr xmlns="http://schemas.microsoft.com/office/spreadsheetml/2009/9/main" objectType="Drop" dropLines="16" dropStyle="combo" dx="22" fmlaLink="Amter!$A$16" fmlaRange="Amter!$B$1:$B$14" noThreeD="1" sel="1" val="0"/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1"/>
  <dimension ref="A1:BI59"/>
  <sheetViews>
    <sheetView topLeftCell="H1" zoomScale="70" zoomScaleNormal="70" workbookViewId="0">
      <selection activeCell="Z18" sqref="Z18"/>
    </sheetView>
  </sheetViews>
  <sheetFormatPr defaultColWidth="19.28515625" defaultRowHeight="12.75"/>
  <cols>
    <col min="1" max="3" width="11.28515625" style="2" customWidth="1"/>
    <col min="4" max="4" width="17.85546875" style="2" bestFit="1" customWidth="1"/>
    <col min="5" max="5" width="10.42578125" style="2" bestFit="1" customWidth="1"/>
    <col min="6" max="6" width="22.28515625" style="2" bestFit="1" customWidth="1"/>
    <col min="7" max="7" width="11.42578125" style="2" customWidth="1"/>
    <col min="8" max="8" width="23.140625" style="2" bestFit="1" customWidth="1"/>
    <col min="9" max="9" width="10.42578125" style="2" bestFit="1" customWidth="1"/>
    <col min="10" max="10" width="23.140625" style="2" bestFit="1" customWidth="1"/>
    <col min="11" max="11" width="10.42578125" style="2" bestFit="1" customWidth="1"/>
    <col min="12" max="12" width="16.28515625" style="2" bestFit="1" customWidth="1"/>
    <col min="13" max="13" width="10.42578125" style="2" bestFit="1" customWidth="1"/>
    <col min="14" max="14" width="22.28515625" style="2" bestFit="1" customWidth="1"/>
    <col min="15" max="15" width="10.42578125" style="2" bestFit="1" customWidth="1"/>
    <col min="16" max="16" width="19.42578125" style="2" bestFit="1" customWidth="1"/>
    <col min="17" max="17" width="10.42578125" style="2" bestFit="1" customWidth="1"/>
    <col min="18" max="18" width="22.28515625" style="2" bestFit="1" customWidth="1"/>
    <col min="19" max="19" width="10.42578125" style="2" bestFit="1" customWidth="1"/>
    <col min="20" max="20" width="19.42578125" style="2" bestFit="1" customWidth="1"/>
    <col min="21" max="21" width="10.42578125" style="2" bestFit="1" customWidth="1"/>
    <col min="22" max="22" width="19.42578125" style="2" bestFit="1" customWidth="1"/>
    <col min="23" max="23" width="10.42578125" style="2" bestFit="1" customWidth="1"/>
    <col min="24" max="24" width="17.7109375" style="2" bestFit="1" customWidth="1"/>
    <col min="25" max="25" width="10.42578125" style="2" bestFit="1" customWidth="1"/>
    <col min="26" max="26" width="22.42578125" style="2" bestFit="1" customWidth="1"/>
    <col min="27" max="27" width="10.42578125" style="2" bestFit="1" customWidth="1"/>
    <col min="28" max="28" width="23" style="2" bestFit="1" customWidth="1"/>
    <col min="29" max="29" width="10.42578125" style="2" bestFit="1" customWidth="1"/>
    <col min="30" max="30" width="23" style="2" bestFit="1" customWidth="1"/>
    <col min="31" max="31" width="10.42578125" style="2" bestFit="1" customWidth="1"/>
    <col min="32" max="32" width="14.5703125" style="2" bestFit="1" customWidth="1"/>
    <col min="33" max="33" width="10.42578125" style="2" bestFit="1" customWidth="1"/>
    <col min="34" max="34" width="19.42578125" style="2" bestFit="1" customWidth="1"/>
    <col min="35" max="35" width="10.42578125" style="2" bestFit="1" customWidth="1"/>
    <col min="36" max="36" width="14" style="2" bestFit="1" customWidth="1"/>
    <col min="37" max="37" width="10.42578125" style="2" bestFit="1" customWidth="1"/>
    <col min="38" max="38" width="19.42578125" style="2" bestFit="1" customWidth="1"/>
    <col min="39" max="39" width="10.42578125" style="2" bestFit="1" customWidth="1"/>
    <col min="40" max="40" width="14.7109375" style="2" customWidth="1"/>
    <col min="41" max="41" width="10.7109375" style="2" customWidth="1"/>
    <col min="42" max="42" width="14.7109375" style="2" customWidth="1"/>
    <col min="43" max="43" width="10.7109375" style="2" customWidth="1"/>
    <col min="44" max="44" width="14.7109375" style="2" customWidth="1"/>
    <col min="45" max="45" width="10.7109375" style="2" customWidth="1"/>
    <col min="46" max="46" width="19.28515625" style="2"/>
    <col min="47" max="47" width="11.140625" style="2" bestFit="1" customWidth="1"/>
    <col min="48" max="48" width="19.28515625" style="2"/>
    <col min="49" max="49" width="11.140625" style="2" bestFit="1" customWidth="1"/>
    <col min="50" max="50" width="19.28515625" style="2"/>
    <col min="51" max="51" width="11.140625" style="2" bestFit="1" customWidth="1"/>
    <col min="52" max="52" width="19.28515625" style="2" customWidth="1"/>
    <col min="53" max="53" width="11.140625" style="2" bestFit="1" customWidth="1"/>
    <col min="54" max="54" width="19.42578125" style="2" customWidth="1"/>
    <col min="55" max="55" width="11.140625" style="2" customWidth="1"/>
    <col min="56" max="56" width="19.28515625" style="2"/>
    <col min="57" max="57" width="11.140625" style="2" bestFit="1" customWidth="1"/>
    <col min="58" max="58" width="19.28515625" style="2"/>
    <col min="59" max="59" width="11.140625" style="2" bestFit="1" customWidth="1"/>
    <col min="60" max="60" width="19.28515625" style="2"/>
    <col min="61" max="61" width="11.140625" style="2" bestFit="1" customWidth="1"/>
    <col min="62" max="62" width="19.28515625" style="2"/>
    <col min="63" max="63" width="11.140625" style="2" bestFit="1" customWidth="1"/>
    <col min="64" max="16384" width="19.28515625" style="2"/>
  </cols>
  <sheetData>
    <row r="1" spans="1:61">
      <c r="A1" s="1"/>
      <c r="B1" s="108">
        <v>1</v>
      </c>
      <c r="C1" s="109"/>
      <c r="D1" s="44">
        <v>2</v>
      </c>
      <c r="E1" s="40"/>
      <c r="F1" s="49">
        <v>3</v>
      </c>
      <c r="G1" s="49"/>
      <c r="H1" s="44">
        <v>4</v>
      </c>
      <c r="I1" s="49"/>
      <c r="J1" s="44">
        <v>5</v>
      </c>
      <c r="K1" s="39"/>
      <c r="L1" s="44">
        <v>6</v>
      </c>
      <c r="M1" s="39"/>
      <c r="N1" s="44">
        <v>7</v>
      </c>
      <c r="O1" s="39"/>
      <c r="P1" s="76">
        <v>8</v>
      </c>
      <c r="Q1" s="77"/>
      <c r="R1" s="76">
        <v>9</v>
      </c>
      <c r="S1" s="77"/>
      <c r="T1" s="76">
        <v>10</v>
      </c>
      <c r="U1" s="77"/>
      <c r="V1" s="76">
        <v>11</v>
      </c>
      <c r="W1" s="77"/>
      <c r="X1" s="59">
        <v>12</v>
      </c>
      <c r="Y1" s="72"/>
      <c r="Z1" s="59">
        <v>13</v>
      </c>
      <c r="AA1" s="72"/>
      <c r="AB1" s="59">
        <v>14</v>
      </c>
      <c r="AC1" s="72"/>
      <c r="AD1" s="59">
        <v>15</v>
      </c>
      <c r="AE1" s="72"/>
      <c r="AF1" s="59">
        <v>16</v>
      </c>
      <c r="AG1" s="72"/>
      <c r="AH1" s="59">
        <v>17</v>
      </c>
      <c r="AI1" s="62"/>
      <c r="AJ1" s="59">
        <v>18</v>
      </c>
      <c r="AK1" s="62"/>
      <c r="AL1" s="59">
        <v>19</v>
      </c>
      <c r="AM1" s="62"/>
      <c r="AN1" s="59">
        <v>20</v>
      </c>
      <c r="AO1" s="62"/>
      <c r="AP1" s="59">
        <v>21</v>
      </c>
      <c r="AQ1" s="62"/>
      <c r="AR1" s="59">
        <v>22</v>
      </c>
      <c r="AS1" s="62"/>
      <c r="AT1" s="138">
        <v>23</v>
      </c>
      <c r="AU1" s="139"/>
      <c r="AV1" s="138">
        <v>24</v>
      </c>
      <c r="AW1" s="139"/>
      <c r="AX1" s="145">
        <v>25</v>
      </c>
      <c r="AY1" s="146"/>
      <c r="AZ1" s="145">
        <v>26</v>
      </c>
      <c r="BA1" s="146"/>
      <c r="BB1" s="161">
        <v>27</v>
      </c>
      <c r="BC1" s="161"/>
      <c r="BD1" s="145">
        <v>28</v>
      </c>
      <c r="BE1" s="146"/>
      <c r="BF1" s="145">
        <v>29</v>
      </c>
      <c r="BG1" s="146"/>
      <c r="BH1" s="145">
        <v>30</v>
      </c>
      <c r="BI1" s="146"/>
    </row>
    <row r="2" spans="1:61">
      <c r="A2" s="1" t="s">
        <v>0</v>
      </c>
      <c r="B2" s="110" t="s">
        <v>84</v>
      </c>
      <c r="C2" s="111">
        <v>10</v>
      </c>
      <c r="D2" s="45" t="s">
        <v>84</v>
      </c>
      <c r="E2" s="55">
        <v>20</v>
      </c>
      <c r="F2" s="42" t="s">
        <v>84</v>
      </c>
      <c r="G2" s="52">
        <v>30</v>
      </c>
      <c r="H2" s="45" t="s">
        <v>84</v>
      </c>
      <c r="I2" s="52">
        <v>40</v>
      </c>
      <c r="J2" s="45" t="s">
        <v>84</v>
      </c>
      <c r="K2" s="55">
        <v>50</v>
      </c>
      <c r="L2" s="45" t="s">
        <v>84</v>
      </c>
      <c r="M2" s="55">
        <v>60</v>
      </c>
      <c r="N2" s="45" t="s">
        <v>84</v>
      </c>
      <c r="O2" s="55">
        <v>70</v>
      </c>
      <c r="P2" s="78" t="s">
        <v>84</v>
      </c>
      <c r="Q2" s="79">
        <v>80</v>
      </c>
      <c r="R2" s="78" t="s">
        <v>84</v>
      </c>
      <c r="S2" s="79">
        <v>90</v>
      </c>
      <c r="T2" s="78" t="s">
        <v>84</v>
      </c>
      <c r="U2" s="79">
        <v>100</v>
      </c>
      <c r="V2" s="78" t="s">
        <v>84</v>
      </c>
      <c r="W2" s="79">
        <v>110</v>
      </c>
      <c r="X2" s="60" t="s">
        <v>84</v>
      </c>
      <c r="Y2" s="63">
        <v>120</v>
      </c>
      <c r="Z2" s="60" t="s">
        <v>84</v>
      </c>
      <c r="AA2" s="63">
        <v>130</v>
      </c>
      <c r="AB2" s="60" t="s">
        <v>84</v>
      </c>
      <c r="AC2" s="63">
        <v>140</v>
      </c>
      <c r="AD2" s="60" t="s">
        <v>84</v>
      </c>
      <c r="AE2" s="63">
        <v>150</v>
      </c>
      <c r="AF2" s="60" t="s">
        <v>84</v>
      </c>
      <c r="AG2" s="63">
        <v>160</v>
      </c>
      <c r="AH2" s="60" t="s">
        <v>84</v>
      </c>
      <c r="AI2" s="66">
        <v>170</v>
      </c>
      <c r="AJ2" s="60" t="s">
        <v>84</v>
      </c>
      <c r="AK2" s="66">
        <v>180</v>
      </c>
      <c r="AL2" s="60" t="s">
        <v>84</v>
      </c>
      <c r="AM2" s="66">
        <v>190</v>
      </c>
      <c r="AN2" s="60" t="s">
        <v>84</v>
      </c>
      <c r="AO2" s="66">
        <v>200</v>
      </c>
      <c r="AP2" s="60" t="s">
        <v>84</v>
      </c>
      <c r="AQ2" s="66">
        <v>210</v>
      </c>
      <c r="AR2" s="60" t="s">
        <v>84</v>
      </c>
      <c r="AS2" s="66">
        <v>220</v>
      </c>
      <c r="AT2" s="140" t="s">
        <v>84</v>
      </c>
      <c r="AU2" s="141">
        <v>230</v>
      </c>
      <c r="AV2" s="140" t="s">
        <v>84</v>
      </c>
      <c r="AW2" s="141">
        <v>240</v>
      </c>
      <c r="AX2" s="147" t="s">
        <v>84</v>
      </c>
      <c r="AY2" s="148">
        <v>250</v>
      </c>
      <c r="AZ2" s="147" t="s">
        <v>84</v>
      </c>
      <c r="BA2" s="148">
        <v>260</v>
      </c>
      <c r="BB2" s="162" t="s">
        <v>84</v>
      </c>
      <c r="BC2" s="162">
        <v>270</v>
      </c>
      <c r="BD2" s="147" t="s">
        <v>84</v>
      </c>
      <c r="BE2" s="148">
        <v>280</v>
      </c>
      <c r="BF2" s="147" t="s">
        <v>84</v>
      </c>
      <c r="BG2" s="148">
        <v>290</v>
      </c>
      <c r="BH2" s="147" t="s">
        <v>84</v>
      </c>
      <c r="BI2" s="148">
        <v>300</v>
      </c>
    </row>
    <row r="3" spans="1:61">
      <c r="A3" s="1" t="s">
        <v>1</v>
      </c>
      <c r="B3" s="110" t="s">
        <v>79</v>
      </c>
      <c r="C3" s="112"/>
      <c r="D3" s="45" t="s">
        <v>2</v>
      </c>
      <c r="E3" s="40"/>
      <c r="F3" s="42" t="s">
        <v>2</v>
      </c>
      <c r="G3" s="42"/>
      <c r="H3" s="45" t="s">
        <v>3</v>
      </c>
      <c r="I3" s="42"/>
      <c r="J3" s="45" t="s">
        <v>3</v>
      </c>
      <c r="K3" s="40"/>
      <c r="L3" s="45" t="s">
        <v>4</v>
      </c>
      <c r="M3" s="40"/>
      <c r="N3" s="45" t="s">
        <v>4</v>
      </c>
      <c r="O3" s="40"/>
      <c r="P3" s="78" t="s">
        <v>5</v>
      </c>
      <c r="Q3" s="79"/>
      <c r="R3" s="78" t="s">
        <v>5</v>
      </c>
      <c r="S3" s="79"/>
      <c r="T3" s="78" t="s">
        <v>6</v>
      </c>
      <c r="U3" s="79"/>
      <c r="V3" s="78" t="s">
        <v>6</v>
      </c>
      <c r="W3" s="79"/>
      <c r="X3" s="60" t="s">
        <v>7</v>
      </c>
      <c r="Y3" s="63"/>
      <c r="Z3" s="60" t="s">
        <v>7</v>
      </c>
      <c r="AA3" s="63"/>
      <c r="AB3" s="60" t="s">
        <v>8</v>
      </c>
      <c r="AC3" s="63"/>
      <c r="AD3" s="60" t="s">
        <v>8</v>
      </c>
      <c r="AE3" s="63"/>
      <c r="AF3" s="60" t="s">
        <v>9</v>
      </c>
      <c r="AG3" s="63"/>
      <c r="AH3" s="60" t="s">
        <v>9</v>
      </c>
      <c r="AI3" s="63"/>
      <c r="AJ3" s="60" t="s">
        <v>10</v>
      </c>
      <c r="AK3" s="63"/>
      <c r="AL3" s="60" t="s">
        <v>10</v>
      </c>
      <c r="AM3" s="63"/>
      <c r="AN3" s="60" t="s">
        <v>72</v>
      </c>
      <c r="AO3" s="63"/>
      <c r="AP3" s="60" t="s">
        <v>72</v>
      </c>
      <c r="AQ3" s="63"/>
      <c r="AR3" s="60" t="s">
        <v>72</v>
      </c>
      <c r="AS3" s="63"/>
      <c r="AT3" s="142" t="s">
        <v>121</v>
      </c>
      <c r="AU3" s="143"/>
      <c r="AV3" s="142" t="s">
        <v>121</v>
      </c>
      <c r="AW3" s="143"/>
      <c r="AX3" s="147" t="s">
        <v>122</v>
      </c>
      <c r="AY3" s="149"/>
      <c r="AZ3" s="147" t="s">
        <v>122</v>
      </c>
      <c r="BA3" s="149"/>
      <c r="BB3" s="163" t="s">
        <v>122</v>
      </c>
      <c r="BC3" s="163"/>
      <c r="BD3" s="147" t="s">
        <v>122</v>
      </c>
      <c r="BE3" s="149"/>
      <c r="BF3" s="147" t="s">
        <v>122</v>
      </c>
      <c r="BG3" s="149"/>
      <c r="BH3" s="147" t="s">
        <v>122</v>
      </c>
      <c r="BI3" s="149"/>
    </row>
    <row r="4" spans="1:61">
      <c r="A4" s="1"/>
      <c r="B4" s="110" t="s">
        <v>80</v>
      </c>
      <c r="C4" s="112"/>
      <c r="D4" s="46" t="s">
        <v>11</v>
      </c>
      <c r="E4" s="53"/>
      <c r="F4" s="43" t="s">
        <v>117</v>
      </c>
      <c r="G4" s="43"/>
      <c r="H4" s="45" t="s">
        <v>11</v>
      </c>
      <c r="I4" s="42"/>
      <c r="J4" s="45" t="s">
        <v>117</v>
      </c>
      <c r="K4" s="40"/>
      <c r="L4" s="45" t="s">
        <v>11</v>
      </c>
      <c r="M4" s="40"/>
      <c r="N4" s="45" t="s">
        <v>117</v>
      </c>
      <c r="O4" s="40"/>
      <c r="P4" s="78" t="s">
        <v>11</v>
      </c>
      <c r="Q4" s="79"/>
      <c r="R4" s="78" t="s">
        <v>117</v>
      </c>
      <c r="S4" s="79"/>
      <c r="T4" s="78" t="s">
        <v>11</v>
      </c>
      <c r="U4" s="79"/>
      <c r="V4" s="78" t="s">
        <v>117</v>
      </c>
      <c r="W4" s="79"/>
      <c r="X4" s="60" t="s">
        <v>11</v>
      </c>
      <c r="Y4" s="63"/>
      <c r="Z4" s="60" t="s">
        <v>117</v>
      </c>
      <c r="AA4" s="63"/>
      <c r="AB4" s="60" t="s">
        <v>11</v>
      </c>
      <c r="AC4" s="63"/>
      <c r="AD4" s="60" t="s">
        <v>117</v>
      </c>
      <c r="AE4" s="63"/>
      <c r="AF4" s="60" t="s">
        <v>11</v>
      </c>
      <c r="AG4" s="63"/>
      <c r="AH4" s="60" t="s">
        <v>117</v>
      </c>
      <c r="AI4" s="63"/>
      <c r="AJ4" s="60" t="s">
        <v>11</v>
      </c>
      <c r="AK4" s="63"/>
      <c r="AL4" s="60" t="s">
        <v>117</v>
      </c>
      <c r="AM4" s="63"/>
      <c r="AN4" s="60" t="s">
        <v>73</v>
      </c>
      <c r="AO4" s="63"/>
      <c r="AP4" s="60" t="s">
        <v>77</v>
      </c>
      <c r="AQ4" s="63"/>
      <c r="AR4" s="60" t="s">
        <v>78</v>
      </c>
      <c r="AS4" s="63"/>
      <c r="AT4" s="142" t="s">
        <v>117</v>
      </c>
      <c r="AU4" s="143"/>
      <c r="AV4" s="142" t="s">
        <v>12</v>
      </c>
      <c r="AW4" s="143"/>
      <c r="AX4" s="147" t="s">
        <v>128</v>
      </c>
      <c r="AY4" s="149"/>
      <c r="AZ4" s="147" t="s">
        <v>117</v>
      </c>
      <c r="BA4" s="149"/>
      <c r="BB4" s="163" t="s">
        <v>161</v>
      </c>
      <c r="BC4" s="163"/>
      <c r="BD4" s="147" t="s">
        <v>125</v>
      </c>
      <c r="BE4" s="149"/>
      <c r="BF4" s="147" t="s">
        <v>77</v>
      </c>
      <c r="BG4" s="149"/>
      <c r="BH4" s="147" t="s">
        <v>78</v>
      </c>
      <c r="BI4" s="149"/>
    </row>
    <row r="5" spans="1:61">
      <c r="A5" s="1" t="s">
        <v>13</v>
      </c>
      <c r="B5" s="110">
        <v>0</v>
      </c>
      <c r="C5" s="112"/>
      <c r="D5" s="45" t="s">
        <v>14</v>
      </c>
      <c r="E5" s="40"/>
      <c r="F5" s="42" t="s">
        <v>14</v>
      </c>
      <c r="G5" s="42"/>
      <c r="H5" s="45" t="s">
        <v>15</v>
      </c>
      <c r="I5" s="42"/>
      <c r="J5" s="45" t="s">
        <v>15</v>
      </c>
      <c r="K5" s="40"/>
      <c r="L5" s="45" t="s">
        <v>14</v>
      </c>
      <c r="M5" s="40"/>
      <c r="N5" s="45" t="s">
        <v>14</v>
      </c>
      <c r="O5" s="40"/>
      <c r="P5" s="78" t="s">
        <v>15</v>
      </c>
      <c r="Q5" s="79"/>
      <c r="R5" s="78" t="s">
        <v>14</v>
      </c>
      <c r="S5" s="79"/>
      <c r="T5" s="78" t="s">
        <v>16</v>
      </c>
      <c r="U5" s="79"/>
      <c r="V5" s="78" t="s">
        <v>127</v>
      </c>
      <c r="W5" s="79"/>
      <c r="X5" s="60" t="s">
        <v>123</v>
      </c>
      <c r="Y5" s="63"/>
      <c r="Z5" s="60" t="s">
        <v>15</v>
      </c>
      <c r="AA5" s="63"/>
      <c r="AB5" s="60" t="s">
        <v>123</v>
      </c>
      <c r="AC5" s="63"/>
      <c r="AD5" s="60" t="s">
        <v>140</v>
      </c>
      <c r="AE5" s="63"/>
      <c r="AF5" s="60" t="s">
        <v>123</v>
      </c>
      <c r="AG5" s="63"/>
      <c r="AH5" s="60" t="s">
        <v>140</v>
      </c>
      <c r="AI5" s="63"/>
      <c r="AJ5" s="60" t="s">
        <v>123</v>
      </c>
      <c r="AK5" s="63"/>
      <c r="AL5" s="60" t="s">
        <v>140</v>
      </c>
      <c r="AM5" s="63"/>
      <c r="AN5" s="60" t="s">
        <v>16</v>
      </c>
      <c r="AO5" s="63"/>
      <c r="AP5" s="60" t="s">
        <v>16</v>
      </c>
      <c r="AQ5" s="63"/>
      <c r="AR5" s="60" t="s">
        <v>16</v>
      </c>
      <c r="AS5" s="63"/>
      <c r="AT5" s="140">
        <v>10</v>
      </c>
      <c r="AU5" s="143"/>
      <c r="AV5" s="140">
        <v>4</v>
      </c>
      <c r="AW5" s="143"/>
      <c r="AX5" s="147" t="s">
        <v>123</v>
      </c>
      <c r="AY5" s="149"/>
      <c r="AZ5" s="147" t="s">
        <v>124</v>
      </c>
      <c r="BA5" s="149"/>
      <c r="BB5" s="163" t="s">
        <v>124</v>
      </c>
      <c r="BC5" s="163"/>
      <c r="BD5" s="147" t="s">
        <v>124</v>
      </c>
      <c r="BE5" s="149"/>
      <c r="BF5" s="147" t="s">
        <v>124</v>
      </c>
      <c r="BG5" s="149"/>
      <c r="BH5" s="147" t="s">
        <v>124</v>
      </c>
      <c r="BI5" s="149"/>
    </row>
    <row r="6" spans="1:61" ht="13.5" thickBot="1">
      <c r="A6" s="1" t="s">
        <v>17</v>
      </c>
      <c r="B6" s="113">
        <v>0</v>
      </c>
      <c r="C6" s="114"/>
      <c r="D6" s="47">
        <v>20</v>
      </c>
      <c r="E6" s="54"/>
      <c r="F6" s="42">
        <v>20</v>
      </c>
      <c r="G6" s="42"/>
      <c r="H6" s="45">
        <v>15</v>
      </c>
      <c r="I6" s="42"/>
      <c r="J6" s="47">
        <v>15</v>
      </c>
      <c r="K6" s="41"/>
      <c r="L6" s="47">
        <v>20</v>
      </c>
      <c r="M6" s="41"/>
      <c r="N6" s="45">
        <v>20</v>
      </c>
      <c r="O6" s="40"/>
      <c r="P6" s="80">
        <v>15</v>
      </c>
      <c r="Q6" s="81"/>
      <c r="R6" s="78">
        <v>20</v>
      </c>
      <c r="S6" s="79"/>
      <c r="T6" s="80">
        <v>5</v>
      </c>
      <c r="U6" s="81"/>
      <c r="V6" s="78">
        <v>10</v>
      </c>
      <c r="W6" s="79"/>
      <c r="X6" s="61">
        <v>4</v>
      </c>
      <c r="Y6" s="64"/>
      <c r="Z6" s="60">
        <v>15</v>
      </c>
      <c r="AA6" s="63"/>
      <c r="AB6" s="61">
        <v>4</v>
      </c>
      <c r="AC6" s="64"/>
      <c r="AD6" s="60">
        <v>12</v>
      </c>
      <c r="AE6" s="63"/>
      <c r="AF6" s="61">
        <v>4</v>
      </c>
      <c r="AG6" s="64"/>
      <c r="AH6" s="61">
        <v>12</v>
      </c>
      <c r="AI6" s="64"/>
      <c r="AJ6" s="60">
        <v>4</v>
      </c>
      <c r="AK6" s="63"/>
      <c r="AL6" s="60">
        <v>12</v>
      </c>
      <c r="AM6" s="63"/>
      <c r="AN6" s="60">
        <v>5</v>
      </c>
      <c r="AO6" s="63"/>
      <c r="AP6" s="60">
        <v>5</v>
      </c>
      <c r="AQ6" s="63"/>
      <c r="AR6" s="60">
        <v>5</v>
      </c>
      <c r="AS6" s="63"/>
      <c r="AT6" s="140">
        <v>10</v>
      </c>
      <c r="AU6" s="143"/>
      <c r="AV6" s="140">
        <v>4</v>
      </c>
      <c r="AW6" s="143"/>
      <c r="AX6" s="147">
        <v>4</v>
      </c>
      <c r="AY6" s="149"/>
      <c r="AZ6" s="147">
        <v>6</v>
      </c>
      <c r="BA6" s="149"/>
      <c r="BB6" s="163">
        <v>6</v>
      </c>
      <c r="BC6" s="163"/>
      <c r="BD6" s="147">
        <v>6</v>
      </c>
      <c r="BE6" s="149"/>
      <c r="BF6" s="147">
        <v>6</v>
      </c>
      <c r="BG6" s="149"/>
      <c r="BH6" s="147">
        <v>6</v>
      </c>
      <c r="BI6" s="149"/>
    </row>
    <row r="7" spans="1:61">
      <c r="A7" s="3">
        <v>1</v>
      </c>
      <c r="B7" s="115" t="s">
        <v>81</v>
      </c>
      <c r="C7" s="116" t="s">
        <v>70</v>
      </c>
      <c r="D7" s="98" t="s">
        <v>67</v>
      </c>
      <c r="E7" s="31" t="s">
        <v>70</v>
      </c>
      <c r="F7" s="4" t="s">
        <v>129</v>
      </c>
      <c r="G7" s="29" t="s">
        <v>70</v>
      </c>
      <c r="H7" s="58" t="s">
        <v>67</v>
      </c>
      <c r="I7" s="29" t="s">
        <v>70</v>
      </c>
      <c r="J7" s="6" t="s">
        <v>129</v>
      </c>
      <c r="K7" s="29" t="s">
        <v>70</v>
      </c>
      <c r="L7" s="4" t="s">
        <v>67</v>
      </c>
      <c r="M7" s="58" t="s">
        <v>70</v>
      </c>
      <c r="N7" s="4" t="s">
        <v>129</v>
      </c>
      <c r="O7" s="29" t="s">
        <v>70</v>
      </c>
      <c r="P7" s="132" t="s">
        <v>18</v>
      </c>
      <c r="Q7" s="58" t="s">
        <v>70</v>
      </c>
      <c r="R7" s="4" t="s">
        <v>129</v>
      </c>
      <c r="S7" s="29" t="s">
        <v>70</v>
      </c>
      <c r="T7" s="132" t="s">
        <v>18</v>
      </c>
      <c r="U7" s="58" t="s">
        <v>70</v>
      </c>
      <c r="V7" s="4" t="s">
        <v>129</v>
      </c>
      <c r="W7" s="29" t="s">
        <v>70</v>
      </c>
      <c r="X7" s="5" t="s">
        <v>19</v>
      </c>
      <c r="Y7" s="58" t="s">
        <v>70</v>
      </c>
      <c r="Z7" s="5" t="s">
        <v>141</v>
      </c>
      <c r="AA7" s="29" t="s">
        <v>70</v>
      </c>
      <c r="AB7" s="132" t="s">
        <v>19</v>
      </c>
      <c r="AC7" s="58" t="s">
        <v>70</v>
      </c>
      <c r="AD7" s="152" t="s">
        <v>141</v>
      </c>
      <c r="AE7" s="153" t="s">
        <v>70</v>
      </c>
      <c r="AF7" s="58" t="s">
        <v>19</v>
      </c>
      <c r="AG7" s="58" t="s">
        <v>70</v>
      </c>
      <c r="AH7" s="158" t="s">
        <v>141</v>
      </c>
      <c r="AI7" s="153" t="s">
        <v>70</v>
      </c>
      <c r="AJ7" s="58" t="s">
        <v>19</v>
      </c>
      <c r="AK7" s="58" t="s">
        <v>70</v>
      </c>
      <c r="AL7" s="159" t="s">
        <v>141</v>
      </c>
      <c r="AM7" s="153" t="s">
        <v>70</v>
      </c>
      <c r="AN7" s="4" t="s">
        <v>73</v>
      </c>
      <c r="AO7" s="58" t="s">
        <v>70</v>
      </c>
      <c r="AP7" s="4" t="s">
        <v>77</v>
      </c>
      <c r="AQ7" s="29" t="s">
        <v>70</v>
      </c>
      <c r="AR7" s="4" t="s">
        <v>78</v>
      </c>
      <c r="AS7" s="58" t="s">
        <v>70</v>
      </c>
      <c r="AT7" s="4" t="s">
        <v>138</v>
      </c>
      <c r="AU7" s="29" t="s">
        <v>70</v>
      </c>
      <c r="AV7" s="58" t="s">
        <v>119</v>
      </c>
      <c r="AW7" s="29" t="s">
        <v>70</v>
      </c>
      <c r="AX7" s="4" t="s">
        <v>128</v>
      </c>
      <c r="AY7" s="58" t="s">
        <v>70</v>
      </c>
      <c r="AZ7" s="4" t="s">
        <v>163</v>
      </c>
      <c r="BA7" s="29" t="s">
        <v>70</v>
      </c>
      <c r="BB7" s="58" t="s">
        <v>161</v>
      </c>
      <c r="BC7" s="58" t="s">
        <v>70</v>
      </c>
      <c r="BD7" s="4" t="s">
        <v>125</v>
      </c>
      <c r="BE7" s="29" t="s">
        <v>70</v>
      </c>
      <c r="BF7" s="4" t="s">
        <v>77</v>
      </c>
      <c r="BG7" s="29" t="s">
        <v>70</v>
      </c>
      <c r="BH7" s="4" t="s">
        <v>78</v>
      </c>
      <c r="BI7" s="29" t="s">
        <v>70</v>
      </c>
    </row>
    <row r="8" spans="1:61" ht="13.5" thickBot="1">
      <c r="A8" s="3">
        <v>2</v>
      </c>
      <c r="B8" s="117" t="s">
        <v>81</v>
      </c>
      <c r="C8" s="118" t="s">
        <v>70</v>
      </c>
      <c r="D8" s="98" t="s">
        <v>67</v>
      </c>
      <c r="E8" s="31" t="s">
        <v>70</v>
      </c>
      <c r="F8" s="6" t="s">
        <v>130</v>
      </c>
      <c r="G8" s="30" t="s">
        <v>70</v>
      </c>
      <c r="H8" s="31" t="s">
        <v>67</v>
      </c>
      <c r="I8" s="30" t="s">
        <v>70</v>
      </c>
      <c r="J8" s="6" t="s">
        <v>130</v>
      </c>
      <c r="K8" s="30" t="s">
        <v>70</v>
      </c>
      <c r="L8" s="6" t="s">
        <v>67</v>
      </c>
      <c r="M8" s="31" t="s">
        <v>70</v>
      </c>
      <c r="N8" s="6" t="s">
        <v>130</v>
      </c>
      <c r="O8" s="30" t="s">
        <v>70</v>
      </c>
      <c r="P8" s="133" t="s">
        <v>18</v>
      </c>
      <c r="Q8" s="31" t="s">
        <v>70</v>
      </c>
      <c r="R8" s="6" t="s">
        <v>130</v>
      </c>
      <c r="S8" s="30" t="s">
        <v>70</v>
      </c>
      <c r="T8" s="133" t="s">
        <v>20</v>
      </c>
      <c r="U8" s="31" t="s">
        <v>70</v>
      </c>
      <c r="V8" s="6" t="s">
        <v>130</v>
      </c>
      <c r="W8" s="30" t="s">
        <v>70</v>
      </c>
      <c r="X8" s="8" t="s">
        <v>20</v>
      </c>
      <c r="Y8" s="50" t="s">
        <v>70</v>
      </c>
      <c r="Z8" s="7" t="s">
        <v>142</v>
      </c>
      <c r="AA8" s="30" t="s">
        <v>70</v>
      </c>
      <c r="AB8" s="134" t="s">
        <v>20</v>
      </c>
      <c r="AC8" s="50" t="s">
        <v>70</v>
      </c>
      <c r="AD8" s="154" t="s">
        <v>142</v>
      </c>
      <c r="AE8" s="155" t="s">
        <v>70</v>
      </c>
      <c r="AF8" s="50" t="s">
        <v>20</v>
      </c>
      <c r="AG8" s="50" t="s">
        <v>70</v>
      </c>
      <c r="AH8" s="158" t="s">
        <v>142</v>
      </c>
      <c r="AI8" s="155" t="s">
        <v>70</v>
      </c>
      <c r="AJ8" s="50" t="s">
        <v>20</v>
      </c>
      <c r="AK8" s="50" t="s">
        <v>70</v>
      </c>
      <c r="AL8" s="158" t="s">
        <v>142</v>
      </c>
      <c r="AM8" s="155" t="s">
        <v>70</v>
      </c>
      <c r="AN8" s="6" t="s">
        <v>73</v>
      </c>
      <c r="AO8" s="31" t="s">
        <v>70</v>
      </c>
      <c r="AP8" s="6" t="s">
        <v>77</v>
      </c>
      <c r="AQ8" s="30" t="s">
        <v>70</v>
      </c>
      <c r="AR8" s="6" t="s">
        <v>78</v>
      </c>
      <c r="AS8" s="31" t="s">
        <v>70</v>
      </c>
      <c r="AT8" s="6" t="s">
        <v>138</v>
      </c>
      <c r="AU8" s="30" t="s">
        <v>70</v>
      </c>
      <c r="AV8" s="31" t="s">
        <v>119</v>
      </c>
      <c r="AW8" s="30" t="s">
        <v>70</v>
      </c>
      <c r="AX8" s="6" t="s">
        <v>128</v>
      </c>
      <c r="AY8" s="31" t="s">
        <v>70</v>
      </c>
      <c r="AZ8" s="6" t="s">
        <v>163</v>
      </c>
      <c r="BA8" s="30" t="s">
        <v>70</v>
      </c>
      <c r="BB8" s="31" t="s">
        <v>161</v>
      </c>
      <c r="BC8" s="31" t="s">
        <v>70</v>
      </c>
      <c r="BD8" s="6" t="s">
        <v>125</v>
      </c>
      <c r="BE8" s="30" t="s">
        <v>70</v>
      </c>
      <c r="BF8" s="6" t="s">
        <v>77</v>
      </c>
      <c r="BG8" s="30" t="s">
        <v>70</v>
      </c>
      <c r="BH8" s="6" t="s">
        <v>78</v>
      </c>
      <c r="BI8" s="30" t="s">
        <v>70</v>
      </c>
    </row>
    <row r="9" spans="1:61" ht="13.5" thickBot="1">
      <c r="A9" s="3">
        <v>3</v>
      </c>
      <c r="B9" s="117" t="s">
        <v>81</v>
      </c>
      <c r="C9" s="118" t="s">
        <v>70</v>
      </c>
      <c r="D9" s="98" t="s">
        <v>68</v>
      </c>
      <c r="E9" s="31" t="s">
        <v>70</v>
      </c>
      <c r="F9" s="6" t="s">
        <v>131</v>
      </c>
      <c r="G9" s="30" t="s">
        <v>70</v>
      </c>
      <c r="H9" s="31" t="s">
        <v>68</v>
      </c>
      <c r="I9" s="30" t="s">
        <v>70</v>
      </c>
      <c r="J9" s="6" t="s">
        <v>131</v>
      </c>
      <c r="K9" s="30" t="s">
        <v>70</v>
      </c>
      <c r="L9" s="6" t="s">
        <v>68</v>
      </c>
      <c r="M9" s="31" t="s">
        <v>70</v>
      </c>
      <c r="N9" s="6" t="s">
        <v>131</v>
      </c>
      <c r="O9" s="30" t="s">
        <v>70</v>
      </c>
      <c r="P9" s="133" t="s">
        <v>18</v>
      </c>
      <c r="Q9" s="31" t="s">
        <v>70</v>
      </c>
      <c r="R9" s="6" t="s">
        <v>131</v>
      </c>
      <c r="S9" s="30" t="s">
        <v>70</v>
      </c>
      <c r="T9" s="48" t="s">
        <v>21</v>
      </c>
      <c r="U9" s="48" t="s">
        <v>59</v>
      </c>
      <c r="V9" s="6" t="s">
        <v>150</v>
      </c>
      <c r="W9" s="30" t="s">
        <v>70</v>
      </c>
      <c r="X9" s="68" t="s">
        <v>21</v>
      </c>
      <c r="Y9" s="82" t="s">
        <v>59</v>
      </c>
      <c r="Z9" s="7" t="s">
        <v>143</v>
      </c>
      <c r="AA9" s="30" t="s">
        <v>70</v>
      </c>
      <c r="AB9" s="136" t="s">
        <v>21</v>
      </c>
      <c r="AC9" s="82" t="s">
        <v>59</v>
      </c>
      <c r="AD9" s="154" t="s">
        <v>144</v>
      </c>
      <c r="AE9" s="155" t="s">
        <v>70</v>
      </c>
      <c r="AF9" s="136" t="s">
        <v>21</v>
      </c>
      <c r="AG9" s="82" t="s">
        <v>59</v>
      </c>
      <c r="AH9" s="158" t="s">
        <v>144</v>
      </c>
      <c r="AI9" s="155" t="s">
        <v>70</v>
      </c>
      <c r="AJ9" s="136" t="s">
        <v>21</v>
      </c>
      <c r="AK9" s="82" t="s">
        <v>59</v>
      </c>
      <c r="AL9" s="158" t="s">
        <v>144</v>
      </c>
      <c r="AM9" s="155" t="s">
        <v>70</v>
      </c>
      <c r="AN9" s="6" t="s">
        <v>73</v>
      </c>
      <c r="AO9" s="31" t="s">
        <v>70</v>
      </c>
      <c r="AP9" s="6" t="s">
        <v>77</v>
      </c>
      <c r="AQ9" s="30" t="s">
        <v>70</v>
      </c>
      <c r="AR9" s="6" t="s">
        <v>78</v>
      </c>
      <c r="AS9" s="31" t="s">
        <v>70</v>
      </c>
      <c r="AT9" s="6" t="s">
        <v>138</v>
      </c>
      <c r="AU9" s="30" t="s">
        <v>70</v>
      </c>
      <c r="AV9" s="31" t="s">
        <v>162</v>
      </c>
      <c r="AW9" s="30" t="s">
        <v>70</v>
      </c>
      <c r="AX9" s="6" t="s">
        <v>128</v>
      </c>
      <c r="AY9" s="31" t="s">
        <v>70</v>
      </c>
      <c r="AZ9" s="6" t="s">
        <v>163</v>
      </c>
      <c r="BA9" s="30" t="s">
        <v>70</v>
      </c>
      <c r="BB9" s="50" t="s">
        <v>161</v>
      </c>
      <c r="BC9" s="35" t="s">
        <v>70</v>
      </c>
      <c r="BD9" s="6" t="s">
        <v>125</v>
      </c>
      <c r="BE9" s="30" t="s">
        <v>70</v>
      </c>
      <c r="BF9" s="6" t="s">
        <v>77</v>
      </c>
      <c r="BG9" s="30" t="s">
        <v>70</v>
      </c>
      <c r="BH9" s="6" t="s">
        <v>78</v>
      </c>
      <c r="BI9" s="30" t="s">
        <v>70</v>
      </c>
    </row>
    <row r="10" spans="1:61" ht="13.5" thickBot="1">
      <c r="A10" s="3">
        <v>4</v>
      </c>
      <c r="B10" s="117" t="s">
        <v>81</v>
      </c>
      <c r="C10" s="118" t="s">
        <v>70</v>
      </c>
      <c r="D10" s="98" t="s">
        <v>68</v>
      </c>
      <c r="E10" s="31" t="s">
        <v>70</v>
      </c>
      <c r="F10" s="6" t="s">
        <v>132</v>
      </c>
      <c r="G10" s="30" t="s">
        <v>70</v>
      </c>
      <c r="H10" s="31" t="s">
        <v>68</v>
      </c>
      <c r="I10" s="30" t="s">
        <v>70</v>
      </c>
      <c r="J10" s="6" t="s">
        <v>132</v>
      </c>
      <c r="K10" s="30" t="s">
        <v>70</v>
      </c>
      <c r="L10" s="6" t="s">
        <v>68</v>
      </c>
      <c r="M10" s="31" t="s">
        <v>70</v>
      </c>
      <c r="N10" s="6" t="s">
        <v>132</v>
      </c>
      <c r="O10" s="30" t="s">
        <v>70</v>
      </c>
      <c r="P10" s="133" t="s">
        <v>18</v>
      </c>
      <c r="Q10" s="31" t="s">
        <v>70</v>
      </c>
      <c r="R10" s="6" t="s">
        <v>132</v>
      </c>
      <c r="S10" s="30" t="s">
        <v>70</v>
      </c>
      <c r="T10" s="73" t="s">
        <v>21</v>
      </c>
      <c r="U10" s="73" t="s">
        <v>59</v>
      </c>
      <c r="V10" s="34" t="s">
        <v>119</v>
      </c>
      <c r="W10" s="35" t="s">
        <v>70</v>
      </c>
      <c r="X10" s="71" t="s">
        <v>22</v>
      </c>
      <c r="Y10" s="71" t="s">
        <v>60</v>
      </c>
      <c r="Z10" s="7" t="s">
        <v>144</v>
      </c>
      <c r="AA10" s="30" t="s">
        <v>70</v>
      </c>
      <c r="AB10" s="71" t="s">
        <v>22</v>
      </c>
      <c r="AC10" s="71" t="s">
        <v>60</v>
      </c>
      <c r="AD10" s="154" t="s">
        <v>145</v>
      </c>
      <c r="AE10" s="155" t="s">
        <v>70</v>
      </c>
      <c r="AF10" s="71" t="s">
        <v>22</v>
      </c>
      <c r="AG10" s="71" t="s">
        <v>60</v>
      </c>
      <c r="AH10" s="158" t="s">
        <v>145</v>
      </c>
      <c r="AI10" s="155" t="s">
        <v>70</v>
      </c>
      <c r="AJ10" s="71" t="s">
        <v>22</v>
      </c>
      <c r="AK10" s="71" t="s">
        <v>60</v>
      </c>
      <c r="AL10" s="158" t="s">
        <v>145</v>
      </c>
      <c r="AM10" s="155" t="s">
        <v>70</v>
      </c>
      <c r="AN10" s="34" t="s">
        <v>73</v>
      </c>
      <c r="AO10" s="50" t="s">
        <v>70</v>
      </c>
      <c r="AP10" s="34" t="s">
        <v>77</v>
      </c>
      <c r="AQ10" s="35" t="s">
        <v>70</v>
      </c>
      <c r="AR10" s="34" t="s">
        <v>78</v>
      </c>
      <c r="AS10" s="50" t="s">
        <v>70</v>
      </c>
      <c r="AT10" s="6" t="s">
        <v>138</v>
      </c>
      <c r="AU10" s="30" t="s">
        <v>70</v>
      </c>
      <c r="AV10" s="50" t="s">
        <v>119</v>
      </c>
      <c r="AW10" s="35" t="s">
        <v>70</v>
      </c>
      <c r="AX10" s="69" t="s">
        <v>128</v>
      </c>
      <c r="AY10" s="71" t="s">
        <v>60</v>
      </c>
      <c r="AZ10" s="6" t="s">
        <v>163</v>
      </c>
      <c r="BA10" s="30" t="s">
        <v>70</v>
      </c>
      <c r="BB10" s="75" t="s">
        <v>161</v>
      </c>
      <c r="BC10" s="75" t="s">
        <v>60</v>
      </c>
      <c r="BD10" s="6" t="s">
        <v>125</v>
      </c>
      <c r="BE10" s="30" t="s">
        <v>70</v>
      </c>
      <c r="BF10" s="6" t="s">
        <v>77</v>
      </c>
      <c r="BG10" s="30" t="s">
        <v>70</v>
      </c>
      <c r="BH10" s="6" t="s">
        <v>78</v>
      </c>
      <c r="BI10" s="30" t="s">
        <v>70</v>
      </c>
    </row>
    <row r="11" spans="1:61" ht="13.5" thickBot="1">
      <c r="A11" s="3">
        <v>5</v>
      </c>
      <c r="B11" s="117" t="s">
        <v>81</v>
      </c>
      <c r="C11" s="118" t="s">
        <v>70</v>
      </c>
      <c r="D11" s="98" t="s">
        <v>69</v>
      </c>
      <c r="E11" s="31" t="s">
        <v>70</v>
      </c>
      <c r="F11" s="6" t="s">
        <v>133</v>
      </c>
      <c r="G11" s="30" t="s">
        <v>70</v>
      </c>
      <c r="H11" s="31" t="s">
        <v>69</v>
      </c>
      <c r="I11" s="30" t="s">
        <v>70</v>
      </c>
      <c r="J11" s="6" t="s">
        <v>133</v>
      </c>
      <c r="K11" s="30" t="s">
        <v>70</v>
      </c>
      <c r="L11" s="6" t="s">
        <v>69</v>
      </c>
      <c r="M11" s="31" t="s">
        <v>70</v>
      </c>
      <c r="N11" s="6" t="s">
        <v>133</v>
      </c>
      <c r="O11" s="30" t="s">
        <v>70</v>
      </c>
      <c r="P11" s="133" t="s">
        <v>20</v>
      </c>
      <c r="Q11" s="31" t="s">
        <v>70</v>
      </c>
      <c r="R11" s="6" t="s">
        <v>133</v>
      </c>
      <c r="S11" s="30" t="s">
        <v>70</v>
      </c>
      <c r="T11" s="96" t="s">
        <v>22</v>
      </c>
      <c r="U11" s="96" t="s">
        <v>60</v>
      </c>
      <c r="V11" s="65" t="s">
        <v>138</v>
      </c>
      <c r="W11" s="38" t="s">
        <v>59</v>
      </c>
      <c r="X11" s="9"/>
      <c r="Y11" s="56"/>
      <c r="Z11" s="7" t="s">
        <v>145</v>
      </c>
      <c r="AA11" s="30" t="s">
        <v>70</v>
      </c>
      <c r="AB11" s="9"/>
      <c r="AC11" s="56"/>
      <c r="AD11" s="156" t="s">
        <v>119</v>
      </c>
      <c r="AE11" s="157" t="s">
        <v>70</v>
      </c>
      <c r="AF11" s="9"/>
      <c r="AG11" s="9"/>
      <c r="AH11" s="158" t="s">
        <v>113</v>
      </c>
      <c r="AI11" s="155" t="s">
        <v>70</v>
      </c>
      <c r="AJ11" s="9"/>
      <c r="AK11" s="9"/>
      <c r="AL11" s="158" t="s">
        <v>113</v>
      </c>
      <c r="AM11" s="155" t="s">
        <v>70</v>
      </c>
      <c r="AN11" s="75" t="s">
        <v>73</v>
      </c>
      <c r="AO11" s="75" t="s">
        <v>60</v>
      </c>
      <c r="AP11" s="69" t="s">
        <v>77</v>
      </c>
      <c r="AQ11" s="67" t="s">
        <v>60</v>
      </c>
      <c r="AR11" s="69" t="s">
        <v>78</v>
      </c>
      <c r="AS11" s="71" t="s">
        <v>60</v>
      </c>
      <c r="AT11" s="6" t="s">
        <v>138</v>
      </c>
      <c r="AU11" s="30" t="s">
        <v>70</v>
      </c>
      <c r="AZ11" s="34" t="s">
        <v>163</v>
      </c>
      <c r="BA11" s="35" t="s">
        <v>70</v>
      </c>
      <c r="BD11" s="34" t="s">
        <v>125</v>
      </c>
      <c r="BE11" s="35" t="s">
        <v>70</v>
      </c>
      <c r="BF11" s="34" t="s">
        <v>77</v>
      </c>
      <c r="BG11" s="35" t="s">
        <v>70</v>
      </c>
      <c r="BH11" s="34" t="s">
        <v>78</v>
      </c>
      <c r="BI11" s="35" t="s">
        <v>70</v>
      </c>
    </row>
    <row r="12" spans="1:61" ht="13.5" thickBot="1">
      <c r="A12" s="3">
        <v>6</v>
      </c>
      <c r="B12" s="117" t="s">
        <v>81</v>
      </c>
      <c r="C12" s="118" t="s">
        <v>70</v>
      </c>
      <c r="D12" s="98" t="s">
        <v>69</v>
      </c>
      <c r="E12" s="31" t="s">
        <v>70</v>
      </c>
      <c r="F12" s="6" t="s">
        <v>134</v>
      </c>
      <c r="G12" s="30" t="s">
        <v>70</v>
      </c>
      <c r="H12" s="31" t="s">
        <v>69</v>
      </c>
      <c r="I12" s="30" t="s">
        <v>70</v>
      </c>
      <c r="J12" s="6" t="s">
        <v>113</v>
      </c>
      <c r="K12" s="30" t="s">
        <v>70</v>
      </c>
      <c r="L12" s="6" t="s">
        <v>69</v>
      </c>
      <c r="M12" s="31" t="s">
        <v>70</v>
      </c>
      <c r="N12" s="6" t="s">
        <v>113</v>
      </c>
      <c r="O12" s="30" t="s">
        <v>70</v>
      </c>
      <c r="P12" s="133" t="s">
        <v>20</v>
      </c>
      <c r="Q12" s="31" t="s">
        <v>70</v>
      </c>
      <c r="R12" s="6" t="s">
        <v>113</v>
      </c>
      <c r="S12" s="30" t="s">
        <v>70</v>
      </c>
      <c r="U12" s="56"/>
      <c r="V12" s="45" t="s">
        <v>138</v>
      </c>
      <c r="W12" s="32" t="s">
        <v>59</v>
      </c>
      <c r="X12" s="9"/>
      <c r="Y12" s="56"/>
      <c r="Z12" s="7" t="s">
        <v>113</v>
      </c>
      <c r="AA12" s="30" t="s">
        <v>70</v>
      </c>
      <c r="AB12" s="9"/>
      <c r="AC12" s="56"/>
      <c r="AD12" s="65" t="s">
        <v>156</v>
      </c>
      <c r="AE12" s="38" t="s">
        <v>59</v>
      </c>
      <c r="AF12" s="9"/>
      <c r="AG12" s="9"/>
      <c r="AH12" s="158" t="s">
        <v>114</v>
      </c>
      <c r="AI12" s="155" t="s">
        <v>70</v>
      </c>
      <c r="AJ12" s="9"/>
      <c r="AK12" s="9"/>
      <c r="AL12" s="160" t="s">
        <v>114</v>
      </c>
      <c r="AM12" s="157" t="s">
        <v>70</v>
      </c>
      <c r="AT12" s="6" t="s">
        <v>138</v>
      </c>
      <c r="AU12" s="30" t="s">
        <v>70</v>
      </c>
      <c r="AZ12" s="17" t="s">
        <v>163</v>
      </c>
      <c r="BA12" s="14" t="s">
        <v>60</v>
      </c>
      <c r="BD12" s="17" t="s">
        <v>125</v>
      </c>
      <c r="BE12" s="14" t="s">
        <v>60</v>
      </c>
      <c r="BF12" s="17" t="s">
        <v>77</v>
      </c>
      <c r="BG12" s="14" t="s">
        <v>60</v>
      </c>
      <c r="BH12" s="17" t="s">
        <v>78</v>
      </c>
      <c r="BI12" s="14" t="s">
        <v>60</v>
      </c>
    </row>
    <row r="13" spans="1:61" ht="13.5" customHeight="1" thickBot="1">
      <c r="A13" s="3">
        <v>7</v>
      </c>
      <c r="B13" s="117" t="s">
        <v>81</v>
      </c>
      <c r="C13" s="118" t="s">
        <v>70</v>
      </c>
      <c r="D13" s="98" t="s">
        <v>23</v>
      </c>
      <c r="E13" s="31" t="s">
        <v>70</v>
      </c>
      <c r="F13" s="6" t="s">
        <v>113</v>
      </c>
      <c r="G13" s="30" t="s">
        <v>70</v>
      </c>
      <c r="H13" s="31" t="s">
        <v>23</v>
      </c>
      <c r="I13" s="30" t="s">
        <v>70</v>
      </c>
      <c r="J13" s="6" t="s">
        <v>114</v>
      </c>
      <c r="K13" s="30" t="s">
        <v>70</v>
      </c>
      <c r="L13" s="6" t="s">
        <v>23</v>
      </c>
      <c r="M13" s="31" t="s">
        <v>70</v>
      </c>
      <c r="N13" s="34" t="s">
        <v>114</v>
      </c>
      <c r="O13" s="35" t="s">
        <v>70</v>
      </c>
      <c r="P13" s="133" t="s">
        <v>20</v>
      </c>
      <c r="Q13" s="31" t="s">
        <v>70</v>
      </c>
      <c r="R13" s="34" t="s">
        <v>114</v>
      </c>
      <c r="S13" s="35" t="s">
        <v>70</v>
      </c>
      <c r="U13" s="56"/>
      <c r="V13" s="45" t="s">
        <v>138</v>
      </c>
      <c r="W13" s="32" t="s">
        <v>59</v>
      </c>
      <c r="X13" s="9"/>
      <c r="Y13" s="56"/>
      <c r="Z13" s="8" t="s">
        <v>114</v>
      </c>
      <c r="AA13" s="35" t="s">
        <v>70</v>
      </c>
      <c r="AB13" s="9"/>
      <c r="AC13" s="56"/>
      <c r="AD13" s="45" t="s">
        <v>156</v>
      </c>
      <c r="AE13" s="32" t="s">
        <v>59</v>
      </c>
      <c r="AF13" s="9"/>
      <c r="AG13" s="9"/>
      <c r="AH13" s="65" t="s">
        <v>155</v>
      </c>
      <c r="AI13" s="38" t="s">
        <v>59</v>
      </c>
      <c r="AJ13" s="9"/>
      <c r="AK13" s="9"/>
      <c r="AL13" s="65" t="s">
        <v>155</v>
      </c>
      <c r="AM13" s="38" t="s">
        <v>59</v>
      </c>
      <c r="AT13" s="6" t="s">
        <v>146</v>
      </c>
      <c r="AU13" s="30" t="s">
        <v>70</v>
      </c>
    </row>
    <row r="14" spans="1:61" ht="26.25" thickBot="1">
      <c r="A14" s="3">
        <v>8</v>
      </c>
      <c r="B14" s="117" t="s">
        <v>81</v>
      </c>
      <c r="C14" s="118" t="s">
        <v>70</v>
      </c>
      <c r="D14" s="98" t="s">
        <v>23</v>
      </c>
      <c r="E14" s="31" t="s">
        <v>70</v>
      </c>
      <c r="F14" s="6" t="s">
        <v>114</v>
      </c>
      <c r="G14" s="30" t="s">
        <v>70</v>
      </c>
      <c r="H14" s="31" t="s">
        <v>23</v>
      </c>
      <c r="I14" s="31" t="s">
        <v>70</v>
      </c>
      <c r="J14" s="37" t="s">
        <v>137</v>
      </c>
      <c r="K14" s="38" t="s">
        <v>59</v>
      </c>
      <c r="L14" s="31" t="s">
        <v>23</v>
      </c>
      <c r="M14" s="31" t="s">
        <v>70</v>
      </c>
      <c r="N14" s="37" t="s">
        <v>137</v>
      </c>
      <c r="O14" s="38" t="s">
        <v>59</v>
      </c>
      <c r="P14" s="134" t="s">
        <v>20</v>
      </c>
      <c r="Q14" s="50" t="s">
        <v>70</v>
      </c>
      <c r="R14" s="37" t="s">
        <v>137</v>
      </c>
      <c r="S14" s="38" t="s">
        <v>59</v>
      </c>
      <c r="U14" s="56"/>
      <c r="V14" s="47" t="s">
        <v>139</v>
      </c>
      <c r="W14" s="36" t="s">
        <v>59</v>
      </c>
      <c r="X14" s="9"/>
      <c r="Y14" s="56"/>
      <c r="Z14" s="110" t="s">
        <v>155</v>
      </c>
      <c r="AA14" s="150" t="s">
        <v>59</v>
      </c>
      <c r="AB14" s="9"/>
      <c r="AC14" s="56"/>
      <c r="AD14" s="45" t="s">
        <v>157</v>
      </c>
      <c r="AE14" s="32" t="s">
        <v>59</v>
      </c>
      <c r="AF14" s="9"/>
      <c r="AG14" s="9"/>
      <c r="AH14" s="45" t="s">
        <v>158</v>
      </c>
      <c r="AI14" s="32" t="s">
        <v>59</v>
      </c>
      <c r="AJ14" s="9"/>
      <c r="AK14" s="9"/>
      <c r="AL14" s="45" t="s">
        <v>158</v>
      </c>
      <c r="AM14" s="32" t="s">
        <v>59</v>
      </c>
      <c r="AT14" s="6" t="s">
        <v>146</v>
      </c>
      <c r="AU14" s="30" t="s">
        <v>70</v>
      </c>
    </row>
    <row r="15" spans="1:61" ht="26.25" thickBot="1">
      <c r="A15" s="3">
        <v>9</v>
      </c>
      <c r="B15" s="117" t="s">
        <v>81</v>
      </c>
      <c r="C15" s="118" t="s">
        <v>70</v>
      </c>
      <c r="D15" s="98" t="s">
        <v>24</v>
      </c>
      <c r="E15" s="31" t="s">
        <v>70</v>
      </c>
      <c r="F15" s="34" t="s">
        <v>115</v>
      </c>
      <c r="G15" s="35" t="s">
        <v>70</v>
      </c>
      <c r="H15" s="31" t="s">
        <v>24</v>
      </c>
      <c r="I15" s="31" t="s">
        <v>70</v>
      </c>
      <c r="J15" s="10" t="s">
        <v>137</v>
      </c>
      <c r="K15" s="32" t="s">
        <v>59</v>
      </c>
      <c r="L15" s="31" t="s">
        <v>24</v>
      </c>
      <c r="M15" s="31" t="s">
        <v>70</v>
      </c>
      <c r="N15" s="10" t="s">
        <v>137</v>
      </c>
      <c r="O15" s="32" t="s">
        <v>59</v>
      </c>
      <c r="P15" s="70" t="s">
        <v>21</v>
      </c>
      <c r="Q15" s="48" t="s">
        <v>59</v>
      </c>
      <c r="R15" s="10" t="s">
        <v>137</v>
      </c>
      <c r="S15" s="32" t="s">
        <v>59</v>
      </c>
      <c r="U15" s="56"/>
      <c r="V15" s="15" t="s">
        <v>22</v>
      </c>
      <c r="W15" s="12" t="s">
        <v>60</v>
      </c>
      <c r="X15" s="9"/>
      <c r="Y15" s="56"/>
      <c r="Z15" s="110" t="s">
        <v>155</v>
      </c>
      <c r="AA15" s="150" t="s">
        <v>59</v>
      </c>
      <c r="AB15" s="9"/>
      <c r="AC15" s="56"/>
      <c r="AD15" s="45" t="s">
        <v>157</v>
      </c>
      <c r="AE15" s="32" t="s">
        <v>59</v>
      </c>
      <c r="AF15" s="9"/>
      <c r="AG15" s="9"/>
      <c r="AH15" s="45" t="s">
        <v>158</v>
      </c>
      <c r="AI15" s="32" t="s">
        <v>59</v>
      </c>
      <c r="AJ15" s="9"/>
      <c r="AK15" s="9"/>
      <c r="AL15" s="45" t="s">
        <v>158</v>
      </c>
      <c r="AM15" s="32" t="s">
        <v>59</v>
      </c>
      <c r="AT15" s="6" t="s">
        <v>146</v>
      </c>
      <c r="AU15" s="30" t="s">
        <v>70</v>
      </c>
    </row>
    <row r="16" spans="1:61" ht="26.25" thickBot="1">
      <c r="A16" s="3">
        <v>10</v>
      </c>
      <c r="B16" s="119" t="s">
        <v>81</v>
      </c>
      <c r="C16" s="120" t="s">
        <v>70</v>
      </c>
      <c r="D16" s="98" t="s">
        <v>24</v>
      </c>
      <c r="E16" s="31" t="s">
        <v>70</v>
      </c>
      <c r="F16" s="37" t="s">
        <v>135</v>
      </c>
      <c r="G16" s="38" t="s">
        <v>59</v>
      </c>
      <c r="H16" s="31" t="s">
        <v>24</v>
      </c>
      <c r="I16" s="31" t="s">
        <v>70</v>
      </c>
      <c r="J16" s="10" t="s">
        <v>136</v>
      </c>
      <c r="K16" s="32" t="s">
        <v>59</v>
      </c>
      <c r="L16" s="50" t="s">
        <v>24</v>
      </c>
      <c r="M16" s="50" t="s">
        <v>70</v>
      </c>
      <c r="N16" s="10" t="s">
        <v>137</v>
      </c>
      <c r="O16" s="32" t="s">
        <v>59</v>
      </c>
      <c r="P16" s="43" t="s">
        <v>21</v>
      </c>
      <c r="Q16" s="33" t="s">
        <v>59</v>
      </c>
      <c r="R16" s="10" t="s">
        <v>137</v>
      </c>
      <c r="S16" s="32" t="s">
        <v>59</v>
      </c>
      <c r="U16" s="56"/>
      <c r="V16" s="17" t="s">
        <v>22</v>
      </c>
      <c r="W16" s="14" t="s">
        <v>60</v>
      </c>
      <c r="X16" s="9"/>
      <c r="Y16" s="9"/>
      <c r="Z16" s="110" t="s">
        <v>158</v>
      </c>
      <c r="AA16" s="150" t="s">
        <v>59</v>
      </c>
      <c r="AB16" s="9"/>
      <c r="AC16" s="9"/>
      <c r="AD16" s="15" t="s">
        <v>22</v>
      </c>
      <c r="AE16" s="12" t="s">
        <v>60</v>
      </c>
      <c r="AF16" s="9"/>
      <c r="AG16" s="9"/>
      <c r="AH16" s="15" t="s">
        <v>22</v>
      </c>
      <c r="AI16" s="12" t="s">
        <v>60</v>
      </c>
      <c r="AJ16" s="9"/>
      <c r="AK16" s="9"/>
      <c r="AL16" s="15" t="s">
        <v>22</v>
      </c>
      <c r="AM16" s="12" t="s">
        <v>60</v>
      </c>
      <c r="AT16" s="34" t="s">
        <v>146</v>
      </c>
      <c r="AU16" s="35" t="s">
        <v>70</v>
      </c>
    </row>
    <row r="17" spans="1:39">
      <c r="A17" s="3">
        <v>11</v>
      </c>
      <c r="B17" s="121" t="s">
        <v>81</v>
      </c>
      <c r="C17" s="122" t="s">
        <v>59</v>
      </c>
      <c r="D17" s="99" t="s">
        <v>26</v>
      </c>
      <c r="E17" s="48" t="s">
        <v>59</v>
      </c>
      <c r="F17" s="10" t="s">
        <v>135</v>
      </c>
      <c r="G17" s="32" t="s">
        <v>59</v>
      </c>
      <c r="H17" s="48" t="s">
        <v>26</v>
      </c>
      <c r="I17" s="48" t="s">
        <v>59</v>
      </c>
      <c r="J17" s="10" t="s">
        <v>136</v>
      </c>
      <c r="K17" s="32" t="s">
        <v>59</v>
      </c>
      <c r="L17" s="48" t="s">
        <v>25</v>
      </c>
      <c r="M17" s="48" t="s">
        <v>59</v>
      </c>
      <c r="N17" s="10" t="s">
        <v>137</v>
      </c>
      <c r="O17" s="32" t="s">
        <v>59</v>
      </c>
      <c r="P17" s="43" t="s">
        <v>21</v>
      </c>
      <c r="Q17" s="33" t="s">
        <v>59</v>
      </c>
      <c r="R17" s="10" t="s">
        <v>137</v>
      </c>
      <c r="S17" s="32" t="s">
        <v>59</v>
      </c>
      <c r="X17" s="9"/>
      <c r="Y17" s="9"/>
      <c r="Z17" s="110" t="s">
        <v>158</v>
      </c>
      <c r="AA17" s="150" t="s">
        <v>59</v>
      </c>
      <c r="AB17" s="9"/>
      <c r="AC17" s="9"/>
      <c r="AD17" s="16" t="s">
        <v>22</v>
      </c>
      <c r="AE17" s="13" t="s">
        <v>60</v>
      </c>
      <c r="AF17" s="9"/>
      <c r="AG17" s="9"/>
      <c r="AH17" s="16" t="s">
        <v>22</v>
      </c>
      <c r="AI17" s="13" t="s">
        <v>60</v>
      </c>
      <c r="AJ17" s="9"/>
      <c r="AK17" s="9"/>
      <c r="AL17" s="16" t="s">
        <v>22</v>
      </c>
      <c r="AM17" s="13" t="s">
        <v>60</v>
      </c>
    </row>
    <row r="18" spans="1:39" ht="13.5" thickBot="1">
      <c r="A18" s="3">
        <v>12</v>
      </c>
      <c r="B18" s="110" t="s">
        <v>81</v>
      </c>
      <c r="C18" s="112" t="s">
        <v>59</v>
      </c>
      <c r="D18" s="100" t="s">
        <v>26</v>
      </c>
      <c r="E18" s="33" t="s">
        <v>59</v>
      </c>
      <c r="F18" s="10" t="s">
        <v>135</v>
      </c>
      <c r="G18" s="32" t="s">
        <v>59</v>
      </c>
      <c r="H18" s="33" t="s">
        <v>27</v>
      </c>
      <c r="I18" s="33" t="s">
        <v>59</v>
      </c>
      <c r="J18" s="11" t="s">
        <v>136</v>
      </c>
      <c r="K18" s="36" t="s">
        <v>59</v>
      </c>
      <c r="L18" s="33" t="s">
        <v>25</v>
      </c>
      <c r="M18" s="33" t="s">
        <v>59</v>
      </c>
      <c r="N18" s="10" t="s">
        <v>136</v>
      </c>
      <c r="O18" s="32" t="s">
        <v>59</v>
      </c>
      <c r="P18" s="135" t="s">
        <v>21</v>
      </c>
      <c r="Q18" s="73" t="s">
        <v>59</v>
      </c>
      <c r="R18" s="10" t="s">
        <v>136</v>
      </c>
      <c r="S18" s="32" t="s">
        <v>59</v>
      </c>
      <c r="X18" s="9"/>
      <c r="Y18" s="9"/>
      <c r="Z18" s="113" t="s">
        <v>158</v>
      </c>
      <c r="AA18" s="151" t="s">
        <v>59</v>
      </c>
      <c r="AB18" s="9"/>
      <c r="AC18" s="9"/>
      <c r="AD18" s="17" t="s">
        <v>22</v>
      </c>
      <c r="AE18" s="14" t="s">
        <v>60</v>
      </c>
      <c r="AF18" s="9"/>
      <c r="AG18" s="9"/>
      <c r="AH18" s="17" t="s">
        <v>22</v>
      </c>
      <c r="AI18" s="14" t="s">
        <v>60</v>
      </c>
      <c r="AJ18" s="9"/>
      <c r="AK18" s="9"/>
      <c r="AL18" s="17" t="s">
        <v>22</v>
      </c>
      <c r="AM18" s="14" t="s">
        <v>60</v>
      </c>
    </row>
    <row r="19" spans="1:39">
      <c r="A19" s="3">
        <v>13</v>
      </c>
      <c r="B19" s="110" t="s">
        <v>81</v>
      </c>
      <c r="C19" s="112" t="s">
        <v>59</v>
      </c>
      <c r="D19" s="100" t="s">
        <v>26</v>
      </c>
      <c r="E19" s="33" t="s">
        <v>59</v>
      </c>
      <c r="F19" s="10" t="s">
        <v>136</v>
      </c>
      <c r="G19" s="32" t="s">
        <v>59</v>
      </c>
      <c r="H19" s="74" t="s">
        <v>22</v>
      </c>
      <c r="I19" s="74" t="s">
        <v>60</v>
      </c>
      <c r="J19" s="16" t="s">
        <v>22</v>
      </c>
      <c r="K19" s="57" t="s">
        <v>60</v>
      </c>
      <c r="L19" s="33" t="s">
        <v>25</v>
      </c>
      <c r="M19" s="33" t="s">
        <v>59</v>
      </c>
      <c r="N19" s="10" t="s">
        <v>136</v>
      </c>
      <c r="O19" s="32" t="s">
        <v>59</v>
      </c>
      <c r="P19" s="74" t="s">
        <v>22</v>
      </c>
      <c r="Q19" s="74" t="s">
        <v>60</v>
      </c>
      <c r="R19" s="10" t="s">
        <v>136</v>
      </c>
      <c r="S19" s="32" t="s">
        <v>59</v>
      </c>
      <c r="X19" s="9"/>
      <c r="Y19" s="9"/>
      <c r="Z19" s="15" t="s">
        <v>22</v>
      </c>
      <c r="AA19" s="12" t="s">
        <v>60</v>
      </c>
      <c r="AB19" s="9"/>
      <c r="AC19" s="9"/>
      <c r="AD19" s="9"/>
      <c r="AE19" s="9"/>
      <c r="AF19" s="9"/>
      <c r="AG19" s="9"/>
      <c r="AH19" s="56"/>
      <c r="AI19" s="56"/>
      <c r="AJ19" s="9"/>
      <c r="AK19" s="9"/>
      <c r="AL19" s="56"/>
      <c r="AM19" s="56"/>
    </row>
    <row r="20" spans="1:39">
      <c r="A20" s="3">
        <v>14</v>
      </c>
      <c r="B20" s="110" t="s">
        <v>81</v>
      </c>
      <c r="C20" s="112" t="s">
        <v>59</v>
      </c>
      <c r="D20" s="100" t="s">
        <v>26</v>
      </c>
      <c r="E20" s="33" t="s">
        <v>59</v>
      </c>
      <c r="F20" s="10" t="s">
        <v>136</v>
      </c>
      <c r="G20" s="32" t="s">
        <v>59</v>
      </c>
      <c r="H20" s="57" t="s">
        <v>22</v>
      </c>
      <c r="I20" s="13" t="s">
        <v>60</v>
      </c>
      <c r="J20" s="16" t="s">
        <v>22</v>
      </c>
      <c r="K20" s="57" t="s">
        <v>60</v>
      </c>
      <c r="L20" s="10" t="s">
        <v>25</v>
      </c>
      <c r="M20" s="33" t="s">
        <v>59</v>
      </c>
      <c r="N20" s="10" t="s">
        <v>136</v>
      </c>
      <c r="O20" s="32" t="s">
        <v>59</v>
      </c>
      <c r="P20" s="57" t="s">
        <v>22</v>
      </c>
      <c r="Q20" s="57" t="s">
        <v>60</v>
      </c>
      <c r="R20" s="10" t="s">
        <v>136</v>
      </c>
      <c r="S20" s="32" t="s">
        <v>59</v>
      </c>
      <c r="X20" s="9"/>
      <c r="Y20" s="9"/>
      <c r="Z20" s="16" t="s">
        <v>22</v>
      </c>
      <c r="AA20" s="13" t="s">
        <v>60</v>
      </c>
      <c r="AB20" s="9"/>
      <c r="AC20" s="9"/>
      <c r="AD20" s="9"/>
      <c r="AE20" s="9"/>
      <c r="AF20" s="9"/>
      <c r="AG20" s="9"/>
      <c r="AH20" s="56"/>
      <c r="AI20" s="56"/>
      <c r="AJ20" s="9"/>
      <c r="AK20" s="9"/>
      <c r="AL20" s="56"/>
      <c r="AM20" s="56"/>
    </row>
    <row r="21" spans="1:39" ht="13.5" thickBot="1">
      <c r="A21" s="3">
        <v>15</v>
      </c>
      <c r="B21" s="110" t="s">
        <v>81</v>
      </c>
      <c r="C21" s="112" t="s">
        <v>59</v>
      </c>
      <c r="D21" s="100" t="s">
        <v>27</v>
      </c>
      <c r="E21" s="33" t="s">
        <v>59</v>
      </c>
      <c r="F21" s="10" t="s">
        <v>136</v>
      </c>
      <c r="G21" s="32" t="s">
        <v>59</v>
      </c>
      <c r="H21" s="75" t="s">
        <v>22</v>
      </c>
      <c r="I21" s="14" t="s">
        <v>60</v>
      </c>
      <c r="J21" s="17" t="s">
        <v>22</v>
      </c>
      <c r="K21" s="75" t="s">
        <v>60</v>
      </c>
      <c r="L21" s="10" t="s">
        <v>71</v>
      </c>
      <c r="M21" s="33" t="s">
        <v>59</v>
      </c>
      <c r="N21" s="10" t="s">
        <v>136</v>
      </c>
      <c r="O21" s="32" t="s">
        <v>59</v>
      </c>
      <c r="P21" s="75" t="s">
        <v>22</v>
      </c>
      <c r="Q21" s="75" t="s">
        <v>60</v>
      </c>
      <c r="R21" s="10" t="s">
        <v>136</v>
      </c>
      <c r="S21" s="32" t="s">
        <v>59</v>
      </c>
      <c r="Z21" s="17" t="s">
        <v>22</v>
      </c>
      <c r="AA21" s="14" t="s">
        <v>60</v>
      </c>
      <c r="AD21" s="9"/>
      <c r="AE21" s="9"/>
      <c r="AH21" s="56"/>
      <c r="AI21" s="56"/>
      <c r="AJ21" s="9"/>
      <c r="AK21" s="9"/>
      <c r="AL21" s="56"/>
      <c r="AM21" s="56"/>
    </row>
    <row r="22" spans="1:39" ht="13.5" thickBot="1">
      <c r="A22" s="3">
        <v>16</v>
      </c>
      <c r="B22" s="110" t="s">
        <v>81</v>
      </c>
      <c r="C22" s="112" t="s">
        <v>59</v>
      </c>
      <c r="D22" s="100" t="s">
        <v>27</v>
      </c>
      <c r="E22" s="33" t="s">
        <v>59</v>
      </c>
      <c r="F22" s="11" t="s">
        <v>136</v>
      </c>
      <c r="G22" s="36" t="s">
        <v>59</v>
      </c>
      <c r="L22" s="11" t="s">
        <v>71</v>
      </c>
      <c r="M22" s="73" t="s">
        <v>59</v>
      </c>
      <c r="N22" s="11" t="s">
        <v>136</v>
      </c>
      <c r="O22" s="36" t="s">
        <v>59</v>
      </c>
      <c r="R22" s="11" t="s">
        <v>136</v>
      </c>
      <c r="S22" s="36" t="s">
        <v>59</v>
      </c>
      <c r="AD22" s="9"/>
      <c r="AE22" s="9"/>
    </row>
    <row r="23" spans="1:39">
      <c r="A23" s="3">
        <v>17</v>
      </c>
      <c r="B23" s="123" t="s">
        <v>81</v>
      </c>
      <c r="C23" s="124" t="s">
        <v>60</v>
      </c>
      <c r="D23" s="129" t="s">
        <v>22</v>
      </c>
      <c r="E23" s="74" t="s">
        <v>60</v>
      </c>
      <c r="F23" s="15" t="s">
        <v>22</v>
      </c>
      <c r="G23" s="12" t="s">
        <v>60</v>
      </c>
      <c r="L23" s="15" t="s">
        <v>22</v>
      </c>
      <c r="M23" s="74" t="s">
        <v>60</v>
      </c>
      <c r="N23" s="16" t="s">
        <v>22</v>
      </c>
      <c r="O23" s="13" t="s">
        <v>60</v>
      </c>
      <c r="R23" s="16" t="s">
        <v>22</v>
      </c>
      <c r="S23" s="13" t="s">
        <v>60</v>
      </c>
      <c r="AD23" s="9"/>
      <c r="AE23" s="9"/>
    </row>
    <row r="24" spans="1:39">
      <c r="A24" s="3">
        <v>18</v>
      </c>
      <c r="B24" s="125" t="s">
        <v>81</v>
      </c>
      <c r="C24" s="126" t="s">
        <v>60</v>
      </c>
      <c r="D24" s="130" t="s">
        <v>22</v>
      </c>
      <c r="E24" s="57" t="s">
        <v>60</v>
      </c>
      <c r="F24" s="16" t="s">
        <v>22</v>
      </c>
      <c r="G24" s="13" t="s">
        <v>60</v>
      </c>
      <c r="L24" s="16" t="s">
        <v>22</v>
      </c>
      <c r="M24" s="13" t="s">
        <v>60</v>
      </c>
      <c r="N24" s="16" t="s">
        <v>22</v>
      </c>
      <c r="O24" s="13" t="s">
        <v>60</v>
      </c>
      <c r="R24" s="16" t="s">
        <v>22</v>
      </c>
      <c r="S24" s="13" t="s">
        <v>60</v>
      </c>
    </row>
    <row r="25" spans="1:39">
      <c r="A25" s="3">
        <v>19</v>
      </c>
      <c r="B25" s="125" t="s">
        <v>81</v>
      </c>
      <c r="C25" s="126" t="s">
        <v>60</v>
      </c>
      <c r="D25" s="130" t="s">
        <v>22</v>
      </c>
      <c r="E25" s="57" t="s">
        <v>60</v>
      </c>
      <c r="F25" s="16" t="s">
        <v>22</v>
      </c>
      <c r="G25" s="13" t="s">
        <v>60</v>
      </c>
      <c r="L25" s="16" t="s">
        <v>22</v>
      </c>
      <c r="M25" s="13" t="s">
        <v>60</v>
      </c>
      <c r="N25" s="16" t="s">
        <v>22</v>
      </c>
      <c r="O25" s="13" t="s">
        <v>60</v>
      </c>
      <c r="R25" s="16" t="s">
        <v>22</v>
      </c>
      <c r="S25" s="13" t="s">
        <v>60</v>
      </c>
      <c r="Z25" s="9"/>
    </row>
    <row r="26" spans="1:39" ht="13.5" thickBot="1">
      <c r="A26" s="3">
        <v>20</v>
      </c>
      <c r="B26" s="127" t="s">
        <v>81</v>
      </c>
      <c r="C26" s="128" t="s">
        <v>60</v>
      </c>
      <c r="D26" s="131" t="s">
        <v>22</v>
      </c>
      <c r="E26" s="75" t="s">
        <v>60</v>
      </c>
      <c r="F26" s="17" t="s">
        <v>22</v>
      </c>
      <c r="G26" s="14" t="s">
        <v>60</v>
      </c>
      <c r="L26" s="17" t="s">
        <v>22</v>
      </c>
      <c r="M26" s="14" t="s">
        <v>60</v>
      </c>
      <c r="N26" s="17" t="s">
        <v>22</v>
      </c>
      <c r="O26" s="14" t="s">
        <v>60</v>
      </c>
      <c r="R26" s="17" t="s">
        <v>22</v>
      </c>
      <c r="S26" s="14" t="s">
        <v>60</v>
      </c>
      <c r="Z26" s="9"/>
    </row>
    <row r="27" spans="1:39">
      <c r="A27" s="3"/>
      <c r="B27" s="3"/>
      <c r="C27" s="3"/>
    </row>
    <row r="28" spans="1:39" ht="13.5" thickBot="1">
      <c r="A28" s="3"/>
      <c r="B28" s="3"/>
      <c r="C28" s="3"/>
      <c r="F28" s="18"/>
      <c r="G28" s="18"/>
    </row>
    <row r="29" spans="1:39">
      <c r="A29" s="25">
        <v>15</v>
      </c>
      <c r="B29" s="106"/>
      <c r="C29" s="106"/>
      <c r="D29" s="26" t="s">
        <v>57</v>
      </c>
      <c r="E29" s="56"/>
      <c r="F29" s="18"/>
      <c r="G29" s="18"/>
    </row>
    <row r="30" spans="1:39" ht="13.5" thickBot="1">
      <c r="A30" s="27">
        <f>A29*10</f>
        <v>150</v>
      </c>
      <c r="B30" s="107"/>
      <c r="C30" s="107"/>
      <c r="D30" s="28" t="s">
        <v>58</v>
      </c>
      <c r="E30" s="9"/>
      <c r="F30" s="18"/>
      <c r="G30" s="18"/>
    </row>
    <row r="31" spans="1:39">
      <c r="A31" s="3"/>
      <c r="B31" s="3"/>
      <c r="C31" s="3"/>
      <c r="F31" s="18"/>
      <c r="G31" s="18"/>
    </row>
    <row r="32" spans="1:39">
      <c r="A32" s="3"/>
      <c r="B32" s="3"/>
      <c r="C32" s="3"/>
      <c r="D32" s="3"/>
      <c r="E32" s="3"/>
      <c r="F32" s="3"/>
      <c r="G32" s="3"/>
      <c r="Y32" s="3"/>
      <c r="AC32" s="3"/>
      <c r="AH32" s="2" t="s">
        <v>159</v>
      </c>
    </row>
    <row r="33" spans="1:52">
      <c r="A33" s="3" t="s">
        <v>13</v>
      </c>
      <c r="B33" s="3"/>
      <c r="C33" s="3"/>
      <c r="D33" s="3" t="s">
        <v>28</v>
      </c>
      <c r="E33" s="3"/>
      <c r="G33" s="3"/>
      <c r="H33" s="3" t="s">
        <v>29</v>
      </c>
      <c r="I33" s="3"/>
      <c r="K33" s="3"/>
      <c r="L33" s="3" t="s">
        <v>30</v>
      </c>
      <c r="M33" s="3"/>
      <c r="O33" s="3"/>
      <c r="P33" s="3" t="s">
        <v>31</v>
      </c>
      <c r="T33" s="3" t="s">
        <v>32</v>
      </c>
      <c r="X33" s="3" t="s">
        <v>33</v>
      </c>
      <c r="AA33" s="3"/>
      <c r="AB33" s="3" t="s">
        <v>34</v>
      </c>
      <c r="AF33" s="3" t="s">
        <v>66</v>
      </c>
      <c r="AJ33" s="3" t="s">
        <v>65</v>
      </c>
      <c r="AN33" s="3"/>
      <c r="AO33" s="3"/>
      <c r="AQ33" s="3"/>
      <c r="AT33" s="3" t="s">
        <v>35</v>
      </c>
      <c r="AZ33" s="3" t="s">
        <v>36</v>
      </c>
    </row>
    <row r="34" spans="1:52">
      <c r="A34" s="3"/>
      <c r="B34" s="3"/>
      <c r="C34" s="3"/>
      <c r="D34" s="3"/>
      <c r="E34" s="3"/>
      <c r="Y34" s="3"/>
      <c r="AC34" s="3"/>
    </row>
    <row r="35" spans="1:52">
      <c r="A35" s="19">
        <v>1</v>
      </c>
      <c r="B35" s="19"/>
      <c r="C35" s="19"/>
      <c r="D35" s="20" t="s">
        <v>37</v>
      </c>
      <c r="E35" s="3"/>
      <c r="G35" s="3"/>
      <c r="H35" s="20" t="s">
        <v>37</v>
      </c>
      <c r="I35" s="3"/>
      <c r="K35" s="3"/>
      <c r="L35" s="20" t="s">
        <v>37</v>
      </c>
      <c r="M35" s="3"/>
      <c r="O35" s="3"/>
      <c r="P35" s="20" t="s">
        <v>19</v>
      </c>
      <c r="T35" s="20" t="s">
        <v>19</v>
      </c>
      <c r="X35" s="20" t="s">
        <v>19</v>
      </c>
      <c r="Y35" s="3"/>
      <c r="AA35" s="3"/>
      <c r="AB35" s="20" t="s">
        <v>19</v>
      </c>
      <c r="AC35" s="3"/>
      <c r="AE35" s="3"/>
      <c r="AF35" s="20" t="s">
        <v>19</v>
      </c>
      <c r="AJ35" s="20" t="s">
        <v>19</v>
      </c>
      <c r="AN35" s="3"/>
      <c r="AO35" s="3"/>
      <c r="AQ35" s="3"/>
      <c r="AT35" s="20" t="s">
        <v>118</v>
      </c>
      <c r="AZ35" s="21" t="s">
        <v>20</v>
      </c>
    </row>
    <row r="36" spans="1:52">
      <c r="A36" s="19">
        <v>2</v>
      </c>
      <c r="B36" s="19"/>
      <c r="C36" s="19"/>
      <c r="D36" s="20" t="s">
        <v>38</v>
      </c>
      <c r="E36" s="3"/>
      <c r="G36" s="3"/>
      <c r="H36" s="20" t="s">
        <v>38</v>
      </c>
      <c r="I36" s="3"/>
      <c r="K36" s="3"/>
      <c r="L36" s="20" t="s">
        <v>38</v>
      </c>
      <c r="M36" s="3"/>
      <c r="O36" s="3"/>
      <c r="P36" s="20" t="s">
        <v>20</v>
      </c>
      <c r="T36" s="20" t="s">
        <v>20</v>
      </c>
      <c r="X36" s="20" t="s">
        <v>20</v>
      </c>
      <c r="Y36" s="3"/>
      <c r="AA36" s="3"/>
      <c r="AB36" s="20" t="s">
        <v>20</v>
      </c>
      <c r="AC36" s="3"/>
      <c r="AF36" s="20" t="s">
        <v>20</v>
      </c>
      <c r="AJ36" s="20" t="s">
        <v>20</v>
      </c>
      <c r="AN36" s="3"/>
      <c r="AO36" s="3"/>
      <c r="AQ36" s="3"/>
      <c r="AT36" s="21" t="s">
        <v>129</v>
      </c>
      <c r="AZ36" s="21" t="s">
        <v>147</v>
      </c>
    </row>
    <row r="37" spans="1:52">
      <c r="A37" s="19">
        <v>3</v>
      </c>
      <c r="B37" s="19"/>
      <c r="C37" s="19"/>
      <c r="D37" s="20" t="s">
        <v>39</v>
      </c>
      <c r="E37" s="3"/>
      <c r="G37" s="3"/>
      <c r="H37" s="20" t="s">
        <v>39</v>
      </c>
      <c r="I37" s="3"/>
      <c r="K37" s="3"/>
      <c r="L37" s="20" t="s">
        <v>39</v>
      </c>
      <c r="M37" s="3"/>
      <c r="O37" s="3"/>
      <c r="P37" s="21" t="s">
        <v>129</v>
      </c>
      <c r="T37" s="21" t="s">
        <v>129</v>
      </c>
      <c r="X37" s="21" t="s">
        <v>141</v>
      </c>
      <c r="Y37" s="3"/>
      <c r="AA37" s="3"/>
      <c r="AB37" s="21" t="s">
        <v>141</v>
      </c>
      <c r="AC37" s="3"/>
      <c r="AE37" s="3"/>
      <c r="AF37" s="21" t="s">
        <v>141</v>
      </c>
      <c r="AJ37" s="21" t="s">
        <v>141</v>
      </c>
      <c r="AN37" s="3"/>
      <c r="AO37" s="3"/>
      <c r="AQ37" s="3"/>
      <c r="AT37" s="21" t="s">
        <v>130</v>
      </c>
      <c r="AZ37" s="21" t="s">
        <v>148</v>
      </c>
    </row>
    <row r="38" spans="1:52">
      <c r="A38" s="19">
        <v>4</v>
      </c>
      <c r="B38" s="19"/>
      <c r="C38" s="19"/>
      <c r="D38" s="20" t="s">
        <v>40</v>
      </c>
      <c r="E38" s="3"/>
      <c r="G38" s="3"/>
      <c r="H38" s="20" t="s">
        <v>41</v>
      </c>
      <c r="I38" s="3"/>
      <c r="K38" s="3"/>
      <c r="L38" s="20" t="s">
        <v>41</v>
      </c>
      <c r="M38" s="3"/>
      <c r="O38" s="3"/>
      <c r="P38" s="21" t="s">
        <v>130</v>
      </c>
      <c r="T38" s="21" t="s">
        <v>130</v>
      </c>
      <c r="X38" s="21" t="s">
        <v>142</v>
      </c>
      <c r="Y38" s="3"/>
      <c r="AA38" s="3"/>
      <c r="AB38" s="21" t="s">
        <v>142</v>
      </c>
      <c r="AC38" s="3"/>
      <c r="AE38" s="3"/>
      <c r="AF38" s="21" t="s">
        <v>142</v>
      </c>
      <c r="AJ38" s="21" t="s">
        <v>142</v>
      </c>
      <c r="AN38" s="3"/>
      <c r="AO38" s="3"/>
      <c r="AQ38" s="3"/>
      <c r="AT38" s="21" t="s">
        <v>150</v>
      </c>
      <c r="AZ38" s="21" t="s">
        <v>149</v>
      </c>
    </row>
    <row r="39" spans="1:52">
      <c r="A39" s="19">
        <v>5</v>
      </c>
      <c r="B39" s="19"/>
      <c r="C39" s="19"/>
      <c r="D39" s="20" t="s">
        <v>41</v>
      </c>
      <c r="E39" s="3"/>
      <c r="G39" s="3"/>
      <c r="H39" s="20" t="s">
        <v>42</v>
      </c>
      <c r="I39" s="3"/>
      <c r="K39" s="3"/>
      <c r="L39" s="20" t="s">
        <v>42</v>
      </c>
      <c r="M39" s="3"/>
      <c r="O39" s="3"/>
      <c r="P39" s="21" t="s">
        <v>131</v>
      </c>
      <c r="T39" s="21" t="s">
        <v>132</v>
      </c>
      <c r="X39" s="21" t="s">
        <v>143</v>
      </c>
      <c r="Y39" s="3"/>
      <c r="AA39" s="3"/>
      <c r="AB39" s="21" t="s">
        <v>144</v>
      </c>
      <c r="AC39" s="3"/>
      <c r="AE39" s="3"/>
      <c r="AF39" s="21" t="s">
        <v>144</v>
      </c>
      <c r="AJ39" s="21" t="s">
        <v>144</v>
      </c>
      <c r="AN39" s="3"/>
      <c r="AO39" s="3"/>
      <c r="AQ39" s="3"/>
      <c r="AT39" s="137" t="s">
        <v>119</v>
      </c>
      <c r="AZ39" s="21" t="s">
        <v>164</v>
      </c>
    </row>
    <row r="40" spans="1:52">
      <c r="A40" s="19">
        <v>6</v>
      </c>
      <c r="B40" s="19"/>
      <c r="C40" s="19"/>
      <c r="D40" s="20" t="s">
        <v>42</v>
      </c>
      <c r="E40" s="3"/>
      <c r="G40" s="3"/>
      <c r="H40" s="21" t="s">
        <v>129</v>
      </c>
      <c r="I40" s="3"/>
      <c r="K40" s="3"/>
      <c r="L40" s="21" t="s">
        <v>129</v>
      </c>
      <c r="M40" s="3"/>
      <c r="O40" s="3"/>
      <c r="P40" s="21" t="s">
        <v>132</v>
      </c>
      <c r="T40" s="21" t="s">
        <v>113</v>
      </c>
      <c r="X40" s="21" t="s">
        <v>144</v>
      </c>
      <c r="Y40" s="3"/>
      <c r="AA40" s="3"/>
      <c r="AB40" s="21" t="s">
        <v>145</v>
      </c>
      <c r="AC40" s="3"/>
      <c r="AE40" s="3"/>
      <c r="AF40" s="21" t="s">
        <v>145</v>
      </c>
      <c r="AJ40" s="21" t="s">
        <v>145</v>
      </c>
      <c r="AN40" s="3"/>
      <c r="AO40" s="3"/>
      <c r="AQ40" s="3"/>
      <c r="AT40" s="144"/>
      <c r="AZ40" s="144"/>
    </row>
    <row r="41" spans="1:52">
      <c r="A41" s="19">
        <v>7</v>
      </c>
      <c r="B41" s="19"/>
      <c r="C41" s="19"/>
      <c r="D41" s="21" t="s">
        <v>129</v>
      </c>
      <c r="E41" s="3"/>
      <c r="G41" s="3"/>
      <c r="H41" s="21" t="s">
        <v>130</v>
      </c>
      <c r="I41" s="3"/>
      <c r="K41" s="3"/>
      <c r="L41" s="21" t="s">
        <v>130</v>
      </c>
      <c r="M41" s="3"/>
      <c r="O41" s="3"/>
      <c r="P41" s="21" t="s">
        <v>133</v>
      </c>
      <c r="T41" s="19"/>
      <c r="X41" s="21" t="s">
        <v>145</v>
      </c>
      <c r="Y41" s="3"/>
      <c r="AA41" s="3"/>
      <c r="AB41" s="21" t="s">
        <v>119</v>
      </c>
      <c r="AC41" s="3"/>
      <c r="AE41" s="3"/>
      <c r="AF41" s="21" t="s">
        <v>113</v>
      </c>
      <c r="AJ41" s="21" t="s">
        <v>113</v>
      </c>
      <c r="AN41" s="3"/>
      <c r="AO41" s="3"/>
      <c r="AQ41" s="3"/>
      <c r="AT41" s="19"/>
      <c r="AZ41" s="19"/>
    </row>
    <row r="42" spans="1:52">
      <c r="A42" s="19">
        <v>8</v>
      </c>
      <c r="B42" s="19"/>
      <c r="C42" s="19"/>
      <c r="D42" s="21" t="s">
        <v>130</v>
      </c>
      <c r="E42" s="3"/>
      <c r="G42" s="3"/>
      <c r="H42" s="21" t="s">
        <v>131</v>
      </c>
      <c r="I42" s="3"/>
      <c r="K42" s="3"/>
      <c r="L42" s="21" t="s">
        <v>131</v>
      </c>
      <c r="M42" s="3"/>
      <c r="O42" s="3"/>
      <c r="P42" s="21" t="s">
        <v>113</v>
      </c>
      <c r="T42" s="19"/>
      <c r="X42" s="21" t="s">
        <v>113</v>
      </c>
      <c r="Y42" s="3"/>
      <c r="AA42" s="3"/>
      <c r="AB42" s="144"/>
      <c r="AC42" s="3"/>
      <c r="AE42" s="3"/>
      <c r="AF42" s="21" t="s">
        <v>114</v>
      </c>
      <c r="AJ42" s="21" t="s">
        <v>114</v>
      </c>
      <c r="AN42" s="3"/>
      <c r="AO42" s="3"/>
      <c r="AQ42" s="3"/>
      <c r="AT42" s="19"/>
      <c r="AZ42" s="19"/>
    </row>
    <row r="43" spans="1:52">
      <c r="A43" s="19">
        <v>9</v>
      </c>
      <c r="B43" s="19"/>
      <c r="C43" s="19"/>
      <c r="D43" s="21" t="s">
        <v>131</v>
      </c>
      <c r="E43" s="3"/>
      <c r="G43" s="3"/>
      <c r="H43" s="21" t="s">
        <v>132</v>
      </c>
      <c r="I43" s="3"/>
      <c r="K43" s="3"/>
      <c r="L43" s="21" t="s">
        <v>132</v>
      </c>
      <c r="M43" s="3"/>
      <c r="O43" s="3"/>
      <c r="P43" s="21" t="s">
        <v>114</v>
      </c>
      <c r="T43" s="19"/>
      <c r="X43" s="21" t="s">
        <v>114</v>
      </c>
      <c r="Y43" s="3"/>
      <c r="AA43" s="3"/>
      <c r="AB43" s="144"/>
      <c r="AC43" s="3"/>
      <c r="AE43" s="3"/>
      <c r="AF43" s="144"/>
      <c r="AJ43" s="144"/>
      <c r="AN43" s="3"/>
      <c r="AO43" s="3"/>
      <c r="AQ43" s="3"/>
      <c r="AT43" s="19"/>
      <c r="AZ43" s="19"/>
    </row>
    <row r="44" spans="1:52">
      <c r="A44" s="19">
        <v>10</v>
      </c>
      <c r="B44" s="19"/>
      <c r="C44" s="19"/>
      <c r="D44" s="21" t="s">
        <v>132</v>
      </c>
      <c r="E44" s="3"/>
      <c r="G44" s="3"/>
      <c r="H44" s="21" t="s">
        <v>133</v>
      </c>
      <c r="I44" s="3"/>
      <c r="K44" s="3"/>
      <c r="L44" s="21" t="s">
        <v>133</v>
      </c>
      <c r="M44" s="3"/>
      <c r="O44" s="3"/>
      <c r="P44" s="144"/>
      <c r="T44" s="19"/>
      <c r="X44" s="21"/>
      <c r="Y44" s="3"/>
      <c r="AA44" s="3"/>
      <c r="AB44" s="19"/>
      <c r="AC44" s="3"/>
      <c r="AE44" s="3"/>
      <c r="AF44" s="19"/>
      <c r="AJ44" s="19"/>
      <c r="AN44" s="3"/>
      <c r="AO44" s="3"/>
      <c r="AQ44" s="3"/>
      <c r="AT44" s="19"/>
      <c r="AZ44" s="19"/>
    </row>
    <row r="45" spans="1:52">
      <c r="A45" s="19">
        <v>11</v>
      </c>
      <c r="B45" s="19"/>
      <c r="C45" s="19"/>
      <c r="D45" s="21" t="s">
        <v>133</v>
      </c>
      <c r="E45" s="3"/>
      <c r="G45" s="3"/>
      <c r="H45" s="21" t="s">
        <v>113</v>
      </c>
      <c r="I45" s="3"/>
      <c r="K45" s="3"/>
      <c r="L45" s="21" t="s">
        <v>113</v>
      </c>
      <c r="M45" s="3"/>
      <c r="O45" s="3"/>
      <c r="P45" s="144"/>
      <c r="T45" s="19"/>
      <c r="X45" s="144"/>
      <c r="Y45" s="3"/>
      <c r="AA45" s="3"/>
      <c r="AB45" s="19"/>
      <c r="AC45" s="3"/>
      <c r="AE45" s="3"/>
      <c r="AF45" s="19"/>
      <c r="AJ45" s="19"/>
      <c r="AN45" s="3"/>
      <c r="AO45" s="3"/>
      <c r="AQ45" s="3"/>
      <c r="AT45" s="19"/>
      <c r="AZ45" s="19"/>
    </row>
    <row r="46" spans="1:52">
      <c r="A46" s="19">
        <v>12</v>
      </c>
      <c r="B46" s="19"/>
      <c r="C46" s="19"/>
      <c r="D46" s="21" t="s">
        <v>134</v>
      </c>
      <c r="E46" s="3"/>
      <c r="G46" s="3"/>
      <c r="H46" s="21" t="s">
        <v>114</v>
      </c>
      <c r="I46" s="3"/>
      <c r="K46" s="3"/>
      <c r="L46" s="21" t="s">
        <v>114</v>
      </c>
      <c r="M46" s="3"/>
      <c r="O46" s="3"/>
      <c r="P46" s="19"/>
      <c r="T46" s="19"/>
      <c r="X46" s="144"/>
      <c r="Y46" s="3"/>
      <c r="AA46" s="3"/>
      <c r="AB46" s="19"/>
      <c r="AC46" s="3"/>
      <c r="AE46" s="3"/>
      <c r="AF46" s="19"/>
      <c r="AJ46" s="19"/>
      <c r="AN46" s="3"/>
      <c r="AO46" s="3"/>
      <c r="AQ46" s="3"/>
      <c r="AT46" s="19"/>
      <c r="AZ46" s="19"/>
    </row>
    <row r="47" spans="1:52">
      <c r="A47" s="19">
        <v>13</v>
      </c>
      <c r="B47" s="19"/>
      <c r="C47" s="19"/>
      <c r="D47" s="21" t="s">
        <v>113</v>
      </c>
      <c r="E47" s="3"/>
      <c r="G47" s="3"/>
      <c r="H47" s="19"/>
      <c r="I47" s="3"/>
      <c r="K47" s="3"/>
      <c r="L47" s="144"/>
      <c r="M47" s="3"/>
      <c r="O47" s="3"/>
      <c r="P47" s="19"/>
      <c r="T47" s="19"/>
      <c r="X47" s="19"/>
      <c r="Y47" s="3"/>
      <c r="AA47" s="3"/>
      <c r="AB47" s="19"/>
      <c r="AC47" s="3"/>
      <c r="AE47" s="3"/>
      <c r="AF47" s="19"/>
      <c r="AJ47" s="19"/>
      <c r="AN47" s="3"/>
      <c r="AO47" s="3"/>
      <c r="AQ47" s="3"/>
      <c r="AT47" s="19"/>
      <c r="AZ47" s="19"/>
    </row>
    <row r="48" spans="1:52">
      <c r="A48" s="19">
        <v>14</v>
      </c>
      <c r="B48" s="19"/>
      <c r="C48" s="19"/>
      <c r="D48" s="21" t="s">
        <v>114</v>
      </c>
      <c r="E48" s="3"/>
      <c r="G48" s="9"/>
      <c r="H48" s="19"/>
      <c r="I48" s="3"/>
      <c r="K48" s="3"/>
      <c r="L48" s="144"/>
      <c r="M48" s="3"/>
      <c r="O48" s="3"/>
      <c r="P48" s="19"/>
      <c r="T48" s="19"/>
      <c r="X48" s="19"/>
      <c r="Y48" s="3"/>
      <c r="AA48" s="3"/>
      <c r="AB48" s="19"/>
      <c r="AC48" s="3"/>
      <c r="AE48" s="3"/>
      <c r="AF48" s="19"/>
      <c r="AJ48" s="19"/>
      <c r="AN48" s="3"/>
      <c r="AO48" s="3"/>
      <c r="AQ48" s="3"/>
      <c r="AT48" s="19"/>
      <c r="AZ48" s="19"/>
    </row>
    <row r="49" spans="1:52">
      <c r="A49" s="19">
        <v>15</v>
      </c>
      <c r="B49" s="19"/>
      <c r="C49" s="19"/>
      <c r="D49" s="21" t="s">
        <v>115</v>
      </c>
      <c r="E49" s="3"/>
      <c r="G49" s="3"/>
      <c r="H49" s="19"/>
      <c r="I49" s="3"/>
      <c r="K49" s="3"/>
      <c r="L49" s="144"/>
      <c r="M49" s="3"/>
      <c r="O49" s="3"/>
      <c r="P49" s="19"/>
      <c r="T49" s="19"/>
      <c r="X49" s="19"/>
      <c r="Y49" s="3"/>
      <c r="AA49" s="3"/>
      <c r="AB49" s="19"/>
      <c r="AC49" s="3"/>
      <c r="AE49" s="3"/>
      <c r="AF49" s="19"/>
      <c r="AJ49" s="19"/>
      <c r="AN49" s="3"/>
      <c r="AO49" s="3"/>
      <c r="AQ49" s="3"/>
      <c r="AT49" s="19"/>
      <c r="AZ49" s="19"/>
    </row>
    <row r="50" spans="1:52">
      <c r="A50" s="19">
        <v>16</v>
      </c>
      <c r="B50" s="19"/>
      <c r="C50" s="19"/>
      <c r="E50" s="3"/>
      <c r="G50" s="3"/>
      <c r="H50" s="19"/>
      <c r="I50" s="3"/>
      <c r="K50" s="3"/>
      <c r="L50" s="144"/>
      <c r="M50" s="3"/>
      <c r="O50" s="3"/>
      <c r="P50" s="19"/>
      <c r="T50" s="19"/>
      <c r="X50" s="19"/>
      <c r="Y50" s="3"/>
      <c r="AA50" s="3"/>
      <c r="AB50" s="19"/>
      <c r="AC50" s="3"/>
      <c r="AE50" s="3"/>
      <c r="AF50" s="19"/>
      <c r="AJ50" s="19"/>
      <c r="AN50" s="3"/>
      <c r="AO50" s="3"/>
      <c r="AQ50" s="3"/>
      <c r="AT50" s="19"/>
      <c r="AZ50" s="19"/>
    </row>
    <row r="51" spans="1:52">
      <c r="A51" s="19">
        <v>17</v>
      </c>
      <c r="B51" s="19"/>
      <c r="C51" s="19"/>
      <c r="E51" s="3"/>
      <c r="G51" s="3"/>
      <c r="H51" s="19"/>
      <c r="I51" s="3"/>
      <c r="K51" s="3"/>
      <c r="L51" s="19"/>
      <c r="M51" s="3"/>
      <c r="O51" s="3"/>
      <c r="P51" s="19"/>
      <c r="T51" s="19"/>
      <c r="X51" s="19"/>
      <c r="Y51" s="3"/>
      <c r="AA51" s="3"/>
      <c r="AB51" s="19"/>
      <c r="AC51" s="3"/>
      <c r="AE51" s="3"/>
      <c r="AF51" s="19"/>
      <c r="AJ51" s="19"/>
      <c r="AN51" s="3"/>
      <c r="AO51" s="3"/>
      <c r="AQ51" s="3"/>
      <c r="AT51" s="19"/>
      <c r="AZ51" s="19"/>
    </row>
    <row r="52" spans="1:52">
      <c r="A52" s="19">
        <v>18</v>
      </c>
      <c r="B52" s="19"/>
      <c r="C52" s="19"/>
      <c r="D52" s="19"/>
      <c r="E52" s="3"/>
      <c r="G52" s="3"/>
      <c r="H52" s="19"/>
      <c r="I52" s="3"/>
      <c r="K52" s="3"/>
      <c r="L52" s="19"/>
      <c r="M52" s="3"/>
      <c r="O52" s="3"/>
      <c r="P52" s="19"/>
      <c r="T52" s="19"/>
      <c r="X52" s="19"/>
      <c r="Y52" s="3"/>
      <c r="AA52" s="3"/>
      <c r="AB52" s="19"/>
      <c r="AC52" s="3"/>
      <c r="AE52" s="3"/>
      <c r="AF52" s="19"/>
      <c r="AJ52" s="19"/>
      <c r="AN52" s="3"/>
      <c r="AO52" s="3"/>
      <c r="AQ52" s="3"/>
      <c r="AT52" s="19"/>
      <c r="AZ52" s="19"/>
    </row>
    <row r="53" spans="1:52">
      <c r="A53" s="19">
        <v>19</v>
      </c>
      <c r="B53" s="19"/>
      <c r="C53" s="19"/>
      <c r="D53" s="19"/>
      <c r="E53" s="3"/>
      <c r="G53" s="3"/>
      <c r="H53" s="19"/>
      <c r="I53" s="3"/>
      <c r="K53" s="3"/>
      <c r="L53" s="19"/>
      <c r="M53" s="3"/>
      <c r="O53" s="3"/>
      <c r="P53" s="19"/>
      <c r="T53" s="19"/>
      <c r="X53" s="19"/>
      <c r="Y53" s="9"/>
      <c r="AA53" s="3"/>
      <c r="AB53" s="19"/>
      <c r="AC53" s="9"/>
      <c r="AE53" s="3"/>
      <c r="AF53" s="19"/>
      <c r="AJ53" s="19"/>
      <c r="AN53" s="3"/>
      <c r="AO53" s="3"/>
      <c r="AQ53" s="3"/>
      <c r="AT53" s="19"/>
      <c r="AZ53" s="19"/>
    </row>
    <row r="54" spans="1:52">
      <c r="A54" s="19">
        <v>20</v>
      </c>
      <c r="B54" s="19"/>
      <c r="C54" s="19"/>
      <c r="D54" s="19"/>
      <c r="E54" s="3"/>
      <c r="G54" s="9"/>
      <c r="H54" s="22"/>
      <c r="I54" s="9"/>
      <c r="K54" s="9"/>
      <c r="L54" s="22"/>
      <c r="M54" s="9"/>
      <c r="O54" s="9"/>
      <c r="P54" s="22"/>
      <c r="T54" s="22"/>
      <c r="X54" s="22"/>
      <c r="AA54" s="9"/>
      <c r="AB54" s="22"/>
      <c r="AE54" s="3"/>
      <c r="AF54" s="22"/>
      <c r="AJ54" s="22"/>
      <c r="AN54" s="9"/>
      <c r="AO54" s="9"/>
      <c r="AQ54" s="9"/>
      <c r="AT54" s="22"/>
      <c r="AZ54" s="22"/>
    </row>
    <row r="55" spans="1:52">
      <c r="A55" s="3"/>
      <c r="B55" s="3"/>
      <c r="C55" s="3"/>
      <c r="D55" s="18"/>
      <c r="E55" s="18"/>
      <c r="Y55" s="3"/>
      <c r="AC55" s="3"/>
      <c r="AE55" s="3"/>
    </row>
    <row r="56" spans="1:52">
      <c r="A56" s="23" t="s">
        <v>116</v>
      </c>
      <c r="B56" s="23"/>
      <c r="C56" s="23"/>
      <c r="D56" s="3" t="s">
        <v>14</v>
      </c>
      <c r="E56" s="3"/>
      <c r="G56" s="3"/>
      <c r="H56" s="3" t="s">
        <v>15</v>
      </c>
      <c r="I56" s="3"/>
      <c r="K56" s="3"/>
      <c r="L56" s="3" t="s">
        <v>14</v>
      </c>
      <c r="M56" s="3"/>
      <c r="O56" s="3"/>
      <c r="P56" s="3" t="s">
        <v>14</v>
      </c>
      <c r="T56" s="3" t="s">
        <v>127</v>
      </c>
      <c r="X56" s="3" t="s">
        <v>15</v>
      </c>
      <c r="Y56" s="3"/>
      <c r="AA56" s="3"/>
      <c r="AB56" s="3" t="s">
        <v>140</v>
      </c>
      <c r="AC56" s="3"/>
      <c r="AE56" s="9"/>
      <c r="AF56" s="3" t="s">
        <v>140</v>
      </c>
      <c r="AJ56" s="3" t="s">
        <v>140</v>
      </c>
      <c r="AN56" s="3"/>
      <c r="AO56" s="3"/>
      <c r="AQ56" s="3"/>
      <c r="AT56" s="3">
        <v>10</v>
      </c>
      <c r="AZ56" s="3" t="s">
        <v>124</v>
      </c>
    </row>
    <row r="57" spans="1:52">
      <c r="A57" s="23" t="s">
        <v>43</v>
      </c>
      <c r="B57" s="23"/>
      <c r="C57" s="23"/>
      <c r="D57" s="3" t="s">
        <v>14</v>
      </c>
      <c r="E57" s="3"/>
      <c r="G57" s="3"/>
      <c r="H57" s="3" t="s">
        <v>15</v>
      </c>
      <c r="I57" s="3"/>
      <c r="K57" s="3"/>
      <c r="L57" s="3" t="s">
        <v>14</v>
      </c>
      <c r="M57" s="3"/>
      <c r="O57" s="3"/>
      <c r="P57" s="3" t="s">
        <v>15</v>
      </c>
      <c r="T57" s="3" t="s">
        <v>16</v>
      </c>
      <c r="X57" s="3" t="s">
        <v>123</v>
      </c>
      <c r="AA57" s="3"/>
      <c r="AB57" s="3" t="s">
        <v>123</v>
      </c>
      <c r="AF57" s="3" t="s">
        <v>123</v>
      </c>
      <c r="AJ57" s="3" t="s">
        <v>123</v>
      </c>
      <c r="AN57" s="3"/>
      <c r="AO57" s="3"/>
      <c r="AQ57" s="3"/>
      <c r="AT57" s="3"/>
      <c r="AZ57" s="3" t="s">
        <v>123</v>
      </c>
    </row>
    <row r="58" spans="1:52">
      <c r="A58" s="23" t="s">
        <v>120</v>
      </c>
      <c r="B58" s="3"/>
      <c r="C58" s="3"/>
      <c r="F58" s="18"/>
      <c r="G58" s="18"/>
      <c r="AE58" s="3"/>
      <c r="AT58" s="3">
        <v>4</v>
      </c>
      <c r="AZ58" s="3"/>
    </row>
    <row r="59" spans="1:52">
      <c r="A59" s="3"/>
      <c r="B59" s="3"/>
      <c r="C59" s="3"/>
      <c r="F59" s="18"/>
      <c r="G59" s="18"/>
      <c r="AE59" s="3"/>
    </row>
  </sheetData>
  <phoneticPr fontId="4" type="noConversion"/>
  <conditionalFormatting sqref="G23:G26">
    <cfRule type="cellIs" dxfId="33" priority="28" stopIfTrue="1" operator="equal">
      <formula>"Krav"</formula>
    </cfRule>
    <cfRule type="cellIs" dxfId="32" priority="29" stopIfTrue="1" operator="equal">
      <formula>"Valgfri"</formula>
    </cfRule>
    <cfRule type="cellIs" dxfId="31" priority="30" stopIfTrue="1" operator="equal">
      <formula>"Brutto"</formula>
    </cfRule>
  </conditionalFormatting>
  <conditionalFormatting sqref="S23:S26">
    <cfRule type="cellIs" dxfId="30" priority="22" stopIfTrue="1" operator="equal">
      <formula>"Krav"</formula>
    </cfRule>
    <cfRule type="cellIs" dxfId="29" priority="23" stopIfTrue="1" operator="equal">
      <formula>"Valgfri"</formula>
    </cfRule>
    <cfRule type="cellIs" dxfId="28" priority="24" stopIfTrue="1" operator="equal">
      <formula>"Brutto"</formula>
    </cfRule>
  </conditionalFormatting>
  <conditionalFormatting sqref="U7:U8 Y7:Y8 AC7:AC8 AF7:AG8 AN7:AS10 AE7:AE11 V7:W12 AH7:AI12 AL7:AM12 K7:K13 N7:O13 R7:R13 AA7:AA13 Q7:Q14 D7:I15 S7:S15 L7:M16 BB9:BC9 T9:U10 U12:U16 Y13:Y15 AC13:AC15 D16:E16 H16:I16 F19:I19 L23:M23 D23:E26 M24:M26 O25 D29:E29">
    <cfRule type="cellIs" dxfId="27" priority="98" stopIfTrue="1" operator="equal">
      <formula>"Valgfri"</formula>
    </cfRule>
    <cfRule type="cellIs" dxfId="26" priority="99" stopIfTrue="1" operator="equal">
      <formula>"Brutto"</formula>
    </cfRule>
  </conditionalFormatting>
  <conditionalFormatting sqref="W15:W16">
    <cfRule type="cellIs" dxfId="25" priority="19" stopIfTrue="1" operator="equal">
      <formula>"Krav"</formula>
    </cfRule>
    <cfRule type="cellIs" dxfId="24" priority="20" stopIfTrue="1" operator="equal">
      <formula>"Valgfri"</formula>
    </cfRule>
    <cfRule type="cellIs" dxfId="23" priority="21" stopIfTrue="1" operator="equal">
      <formula>"Brutto"</formula>
    </cfRule>
  </conditionalFormatting>
  <conditionalFormatting sqref="AJ7:AK8">
    <cfRule type="cellIs" dxfId="22" priority="1" stopIfTrue="1" operator="equal">
      <formula>"Krav"</formula>
    </cfRule>
    <cfRule type="cellIs" dxfId="21" priority="2" stopIfTrue="1" operator="equal">
      <formula>"Valgfri"</formula>
    </cfRule>
    <cfRule type="cellIs" dxfId="20" priority="3" stopIfTrue="1" operator="equal">
      <formula>"Brutto"</formula>
    </cfRule>
  </conditionalFormatting>
  <conditionalFormatting sqref="AT7:AU16">
    <cfRule type="cellIs" dxfId="19" priority="76" stopIfTrue="1" operator="equal">
      <formula>"Krav"</formula>
    </cfRule>
    <cfRule type="cellIs" dxfId="18" priority="77" stopIfTrue="1" operator="equal">
      <formula>"Valgfri"</formula>
    </cfRule>
    <cfRule type="cellIs" dxfId="17" priority="78" stopIfTrue="1" operator="equal">
      <formula>"Brutto"</formula>
    </cfRule>
  </conditionalFormatting>
  <conditionalFormatting sqref="AV7:AW10">
    <cfRule type="cellIs" dxfId="16" priority="73" stopIfTrue="1" operator="equal">
      <formula>"Krav"</formula>
    </cfRule>
    <cfRule type="cellIs" dxfId="15" priority="74" stopIfTrue="1" operator="equal">
      <formula>"Valgfri"</formula>
    </cfRule>
    <cfRule type="cellIs" dxfId="14" priority="75" stopIfTrue="1" operator="equal">
      <formula>"Brutto"</formula>
    </cfRule>
  </conditionalFormatting>
  <conditionalFormatting sqref="AX7:BI9">
    <cfRule type="cellIs" dxfId="13" priority="37" stopIfTrue="1" operator="equal">
      <formula>"Krav"</formula>
    </cfRule>
    <cfRule type="cellIs" dxfId="12" priority="38" stopIfTrue="1" operator="equal">
      <formula>"Valgfri"</formula>
    </cfRule>
    <cfRule type="cellIs" dxfId="11" priority="39" stopIfTrue="1" operator="equal">
      <formula>"Brutto"</formula>
    </cfRule>
  </conditionalFormatting>
  <conditionalFormatting sqref="AZ10:BA11">
    <cfRule type="cellIs" dxfId="10" priority="7" stopIfTrue="1" operator="equal">
      <formula>"Krav"</formula>
    </cfRule>
    <cfRule type="cellIs" dxfId="9" priority="8" stopIfTrue="1" operator="equal">
      <formula>"Valgfri"</formula>
    </cfRule>
    <cfRule type="cellIs" dxfId="8" priority="9" stopIfTrue="1" operator="equal">
      <formula>"Brutto"</formula>
    </cfRule>
  </conditionalFormatting>
  <conditionalFormatting sqref="BB9:BC9 U7:U8 Y7:Y8 AC7:AC8 AF7:AG8 AN7:AS10 AE7:AE11 V7:W12 AH7:AI12 AL7:AM12 K7:K13 N7:O13 R7:R13 AA7:AA13 Q7:Q14 D7:I15 S7:S15 L7:M16 T9:U10 U12:U16 Y13:Y15 AC13:AC15 D16:E16 H16:I16 F19:I19 L23:M23 D23:E26 M24:M26 O25 D29:E29">
    <cfRule type="cellIs" dxfId="7" priority="97" stopIfTrue="1" operator="equal">
      <formula>"Krav"</formula>
    </cfRule>
  </conditionalFormatting>
  <conditionalFormatting sqref="BD10:BI11">
    <cfRule type="cellIs" dxfId="6" priority="31" stopIfTrue="1" operator="equal">
      <formula>"Krav"</formula>
    </cfRule>
    <cfRule type="cellIs" dxfId="5" priority="32" stopIfTrue="1" operator="equal">
      <formula>"Valgfri"</formula>
    </cfRule>
    <cfRule type="cellIs" dxfId="4" priority="33" stopIfTrue="1" operator="equal">
      <formula>"Brutto"</formula>
    </cfRule>
  </conditionalFormatting>
  <pageMargins left="0.75" right="0.75" top="1" bottom="1" header="0" footer="0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Ark2"/>
  <dimension ref="A1:T31"/>
  <sheetViews>
    <sheetView workbookViewId="0">
      <selection activeCell="D26" sqref="D26"/>
    </sheetView>
  </sheetViews>
  <sheetFormatPr defaultRowHeight="12.75"/>
  <cols>
    <col min="1" max="1" width="9.140625" style="24"/>
    <col min="2" max="2" width="29.7109375" style="2" bestFit="1" customWidth="1"/>
    <col min="3" max="3" width="20.42578125" style="2" bestFit="1" customWidth="1"/>
    <col min="4" max="4" width="20.7109375" style="2" bestFit="1" customWidth="1"/>
    <col min="5" max="5" width="25" style="2" bestFit="1" customWidth="1"/>
    <col min="6" max="7" width="14.140625" style="2" bestFit="1" customWidth="1"/>
    <col min="8" max="11" width="16.85546875" style="2" bestFit="1" customWidth="1"/>
    <col min="12" max="12" width="18.85546875" style="2" bestFit="1" customWidth="1"/>
    <col min="13" max="14" width="15.7109375" style="2" bestFit="1" customWidth="1"/>
    <col min="15" max="16" width="20.5703125" style="2" bestFit="1" customWidth="1"/>
    <col min="17" max="18" width="12.42578125" style="2" bestFit="1" customWidth="1"/>
    <col min="19" max="20" width="11.7109375" style="2" bestFit="1" customWidth="1"/>
  </cols>
  <sheetData>
    <row r="1" spans="1:5">
      <c r="A1" s="3">
        <v>1</v>
      </c>
      <c r="B1" s="9" t="s">
        <v>83</v>
      </c>
    </row>
    <row r="2" spans="1:5">
      <c r="A2" s="3">
        <v>2</v>
      </c>
      <c r="B2" s="9" t="s">
        <v>44</v>
      </c>
    </row>
    <row r="3" spans="1:5">
      <c r="A3" s="3">
        <v>3</v>
      </c>
      <c r="B3" s="9" t="s">
        <v>98</v>
      </c>
    </row>
    <row r="4" spans="1:5">
      <c r="A4" s="3">
        <v>4</v>
      </c>
      <c r="B4" s="9" t="s">
        <v>45</v>
      </c>
    </row>
    <row r="5" spans="1:5">
      <c r="A5" s="3">
        <v>5</v>
      </c>
      <c r="B5" s="9" t="s">
        <v>99</v>
      </c>
    </row>
    <row r="6" spans="1:5">
      <c r="A6" s="3">
        <v>6</v>
      </c>
      <c r="B6" s="9" t="s">
        <v>46</v>
      </c>
      <c r="C6" s="23"/>
      <c r="E6"/>
    </row>
    <row r="7" spans="1:5">
      <c r="A7" s="3">
        <v>7</v>
      </c>
      <c r="B7" s="9" t="s">
        <v>104</v>
      </c>
      <c r="C7" s="23"/>
      <c r="E7"/>
    </row>
    <row r="8" spans="1:5">
      <c r="A8" s="3">
        <v>8</v>
      </c>
      <c r="B8" s="9" t="s">
        <v>47</v>
      </c>
      <c r="C8" s="23"/>
      <c r="D8" s="23"/>
      <c r="E8"/>
    </row>
    <row r="9" spans="1:5">
      <c r="A9" s="3">
        <v>9</v>
      </c>
      <c r="B9" s="9" t="s">
        <v>105</v>
      </c>
      <c r="C9" s="23"/>
      <c r="D9" s="23"/>
      <c r="E9"/>
    </row>
    <row r="10" spans="1:5">
      <c r="A10" s="3">
        <v>10</v>
      </c>
      <c r="B10" s="9" t="s">
        <v>48</v>
      </c>
      <c r="C10" s="23"/>
      <c r="D10" s="23"/>
      <c r="E10"/>
    </row>
    <row r="11" spans="1:5">
      <c r="A11" s="3">
        <v>11</v>
      </c>
      <c r="B11" s="9" t="s">
        <v>106</v>
      </c>
      <c r="C11" s="23"/>
      <c r="D11" s="23"/>
      <c r="E11"/>
    </row>
    <row r="12" spans="1:5">
      <c r="A12" s="3">
        <v>12</v>
      </c>
      <c r="B12" s="9" t="s">
        <v>49</v>
      </c>
      <c r="C12" s="23"/>
      <c r="D12" s="23"/>
      <c r="E12"/>
    </row>
    <row r="13" spans="1:5">
      <c r="A13" s="3">
        <v>13</v>
      </c>
      <c r="B13" s="9" t="s">
        <v>100</v>
      </c>
      <c r="C13" s="23"/>
      <c r="D13" s="23"/>
      <c r="E13"/>
    </row>
    <row r="14" spans="1:5">
      <c r="A14" s="3">
        <v>14</v>
      </c>
      <c r="B14" s="9" t="s">
        <v>50</v>
      </c>
      <c r="C14" s="23"/>
      <c r="D14" s="23"/>
      <c r="E14"/>
    </row>
    <row r="15" spans="1:5">
      <c r="A15" s="3">
        <v>15</v>
      </c>
      <c r="B15" s="9" t="s">
        <v>101</v>
      </c>
      <c r="C15" s="23"/>
      <c r="D15" s="23"/>
      <c r="E15"/>
    </row>
    <row r="16" spans="1:5">
      <c r="A16" s="3">
        <v>16</v>
      </c>
      <c r="B16" s="9" t="s">
        <v>51</v>
      </c>
      <c r="C16" s="23"/>
      <c r="D16" s="23"/>
      <c r="E16"/>
    </row>
    <row r="17" spans="1:5">
      <c r="A17" s="3">
        <v>17</v>
      </c>
      <c r="B17" s="9" t="s">
        <v>102</v>
      </c>
      <c r="C17" s="23"/>
      <c r="D17" s="23"/>
      <c r="E17"/>
    </row>
    <row r="18" spans="1:5">
      <c r="A18" s="3">
        <v>18</v>
      </c>
      <c r="B18" s="9" t="s">
        <v>52</v>
      </c>
      <c r="C18" s="23"/>
      <c r="D18" s="23"/>
      <c r="E18"/>
    </row>
    <row r="19" spans="1:5">
      <c r="A19" s="3">
        <v>19</v>
      </c>
      <c r="B19" s="9" t="s">
        <v>103</v>
      </c>
      <c r="C19" s="23"/>
      <c r="D19" s="23"/>
      <c r="E19"/>
    </row>
    <row r="20" spans="1:5">
      <c r="A20" s="3">
        <v>20</v>
      </c>
      <c r="B20" s="9" t="s">
        <v>74</v>
      </c>
      <c r="C20" s="23"/>
      <c r="D20" s="23"/>
      <c r="E20"/>
    </row>
    <row r="21" spans="1:5">
      <c r="A21" s="3">
        <v>21</v>
      </c>
      <c r="B21" s="9" t="s">
        <v>75</v>
      </c>
      <c r="C21" s="23"/>
      <c r="D21" s="23"/>
      <c r="E21"/>
    </row>
    <row r="22" spans="1:5">
      <c r="A22" s="3">
        <v>22</v>
      </c>
      <c r="B22" s="9" t="s">
        <v>76</v>
      </c>
      <c r="C22" s="23"/>
      <c r="D22" s="23"/>
      <c r="E22"/>
    </row>
    <row r="23" spans="1:5">
      <c r="A23" s="3">
        <v>23</v>
      </c>
      <c r="B23" s="9" t="s">
        <v>107</v>
      </c>
      <c r="C23" s="23"/>
      <c r="D23" s="23"/>
      <c r="E23"/>
    </row>
    <row r="24" spans="1:5">
      <c r="A24" s="3">
        <v>24</v>
      </c>
      <c r="B24" s="9" t="s">
        <v>108</v>
      </c>
    </row>
    <row r="25" spans="1:5">
      <c r="A25" s="3">
        <v>25</v>
      </c>
      <c r="B25" s="9" t="s">
        <v>126</v>
      </c>
    </row>
    <row r="26" spans="1:5">
      <c r="A26" s="3">
        <v>26</v>
      </c>
      <c r="B26" s="9" t="s">
        <v>109</v>
      </c>
    </row>
    <row r="27" spans="1:5">
      <c r="A27" s="3">
        <v>27</v>
      </c>
      <c r="B27" s="9" t="s">
        <v>160</v>
      </c>
    </row>
    <row r="28" spans="1:5">
      <c r="A28" s="3">
        <v>28</v>
      </c>
      <c r="B28" s="9" t="s">
        <v>110</v>
      </c>
    </row>
    <row r="29" spans="1:5">
      <c r="A29" s="3">
        <v>29</v>
      </c>
      <c r="B29" s="9" t="s">
        <v>111</v>
      </c>
    </row>
    <row r="30" spans="1:5">
      <c r="A30" s="3">
        <v>30</v>
      </c>
      <c r="B30" s="9" t="s">
        <v>112</v>
      </c>
    </row>
    <row r="31" spans="1:5">
      <c r="A31" s="3">
        <v>31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Ark3"/>
  <dimension ref="A1:B16"/>
  <sheetViews>
    <sheetView workbookViewId="0">
      <selection activeCell="E24" sqref="E24"/>
    </sheetView>
  </sheetViews>
  <sheetFormatPr defaultRowHeight="12.75"/>
  <cols>
    <col min="1" max="1" width="9.140625" style="9" customWidth="1"/>
    <col min="2" max="2" width="34.28515625" style="9" customWidth="1"/>
  </cols>
  <sheetData>
    <row r="1" spans="1:2">
      <c r="A1" s="3">
        <v>1</v>
      </c>
      <c r="B1" s="9" t="s">
        <v>82</v>
      </c>
    </row>
    <row r="2" spans="1:2">
      <c r="A2" s="3">
        <v>2</v>
      </c>
      <c r="B2" s="51" t="s">
        <v>85</v>
      </c>
    </row>
    <row r="3" spans="1:2">
      <c r="A3" s="3">
        <v>3</v>
      </c>
      <c r="B3" s="51" t="s">
        <v>86</v>
      </c>
    </row>
    <row r="4" spans="1:2">
      <c r="A4" s="3">
        <v>4</v>
      </c>
      <c r="B4" s="51" t="s">
        <v>87</v>
      </c>
    </row>
    <row r="5" spans="1:2">
      <c r="A5" s="3">
        <v>5</v>
      </c>
      <c r="B5" s="51" t="s">
        <v>88</v>
      </c>
    </row>
    <row r="6" spans="1:2">
      <c r="A6" s="3">
        <v>6</v>
      </c>
      <c r="B6" s="51" t="s">
        <v>90</v>
      </c>
    </row>
    <row r="7" spans="1:2">
      <c r="A7" s="3">
        <v>7</v>
      </c>
      <c r="B7" s="51" t="s">
        <v>89</v>
      </c>
    </row>
    <row r="8" spans="1:2">
      <c r="A8" s="3">
        <v>8</v>
      </c>
      <c r="B8" s="51" t="s">
        <v>91</v>
      </c>
    </row>
    <row r="9" spans="1:2">
      <c r="A9" s="3">
        <v>9</v>
      </c>
      <c r="B9" s="51" t="s">
        <v>92</v>
      </c>
    </row>
    <row r="10" spans="1:2">
      <c r="A10" s="3">
        <v>10</v>
      </c>
      <c r="B10" s="51" t="s">
        <v>93</v>
      </c>
    </row>
    <row r="11" spans="1:2">
      <c r="A11" s="3">
        <v>11</v>
      </c>
      <c r="B11" s="51" t="s">
        <v>94</v>
      </c>
    </row>
    <row r="12" spans="1:2">
      <c r="A12" s="3">
        <v>12</v>
      </c>
      <c r="B12" s="51" t="s">
        <v>95</v>
      </c>
    </row>
    <row r="13" spans="1:2">
      <c r="A13" s="3">
        <v>13</v>
      </c>
      <c r="B13" s="51" t="s">
        <v>96</v>
      </c>
    </row>
    <row r="14" spans="1:2">
      <c r="A14" s="3">
        <v>14</v>
      </c>
      <c r="B14" s="51" t="s">
        <v>97</v>
      </c>
    </row>
    <row r="16" spans="1:2">
      <c r="A16" s="1">
        <v>6</v>
      </c>
      <c r="B16" s="93" t="s">
        <v>57</v>
      </c>
    </row>
  </sheetData>
  <phoneticPr fontId="4" type="noConversion"/>
  <pageMargins left="0.75" right="0.75" top="1" bottom="1" header="0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codeName="Ark4"/>
  <dimension ref="A1:F43"/>
  <sheetViews>
    <sheetView showZeros="0" tabSelected="1" zoomScale="112" zoomScaleNormal="112" workbookViewId="0">
      <selection activeCell="F7" sqref="F7"/>
    </sheetView>
  </sheetViews>
  <sheetFormatPr defaultRowHeight="12.75"/>
  <cols>
    <col min="1" max="1" width="12.140625" customWidth="1"/>
    <col min="2" max="2" width="22.5703125" customWidth="1"/>
    <col min="3" max="3" width="12.140625" bestFit="1" customWidth="1"/>
    <col min="4" max="4" width="71.42578125" customWidth="1"/>
    <col min="5" max="6" width="11.7109375" customWidth="1"/>
  </cols>
  <sheetData>
    <row r="1" spans="1:6" ht="30">
      <c r="A1" s="85" t="str">
        <f>HLOOKUP(Holdsammensætning!$A$29,Holdsammensætning!$B$1:$AL$26,2)</f>
        <v>LANDSDELSHOLD</v>
      </c>
      <c r="C1" s="85"/>
      <c r="D1" s="85" t="str">
        <f>VLOOKUP(Amter!A16,Amter!A1:B14,2)</f>
        <v>10 DGI Sydøstjylland</v>
      </c>
    </row>
    <row r="2" spans="1:6" ht="20.25">
      <c r="A2" s="83" t="str">
        <f>HLOOKUP(Holdsammensætning!$A$29,Holdsammensætning!$B$1:$BH$26,3)</f>
        <v>DM 15m LUFTPISTOL</v>
      </c>
      <c r="C2" s="84"/>
      <c r="D2" s="84"/>
    </row>
    <row r="3" spans="1:6" ht="20.25">
      <c r="A3" s="83" t="str">
        <f>HLOOKUP(Holdsammensætning!$A$29,Holdsammensætning!$B$1:$BH$26,4)</f>
        <v>VOKSEN</v>
      </c>
      <c r="C3" s="84"/>
      <c r="D3" s="84"/>
    </row>
    <row r="4" spans="1:6" ht="20.25">
      <c r="A4" s="83" t="s">
        <v>61</v>
      </c>
      <c r="C4" s="83" t="str">
        <f>HLOOKUP(Holdsammensætning!$A$29,Holdsammensætning!$B$1:$BJ$26,5)</f>
        <v>9+3</v>
      </c>
      <c r="D4" s="84"/>
    </row>
    <row r="5" spans="1:6" ht="21" thickBot="1">
      <c r="A5" s="83" t="s">
        <v>62</v>
      </c>
      <c r="C5" s="83">
        <f>HLOOKUP(Holdsammensætning!$A$29,Holdsammensætning!$B$1:$BJ$26,6)</f>
        <v>12</v>
      </c>
      <c r="D5" s="84"/>
    </row>
    <row r="6" spans="1:6" ht="16.5" thickBot="1">
      <c r="A6" s="86" t="s">
        <v>53</v>
      </c>
      <c r="B6" s="102" t="s">
        <v>54</v>
      </c>
      <c r="C6" s="94" t="s">
        <v>55</v>
      </c>
      <c r="D6" s="95" t="s">
        <v>56</v>
      </c>
      <c r="E6" s="89" t="s">
        <v>63</v>
      </c>
      <c r="F6" s="89" t="s">
        <v>64</v>
      </c>
    </row>
    <row r="7" spans="1:6">
      <c r="A7" s="101" t="str">
        <f>HLOOKUP(Holdsammensætning!$A$30,Holdsammensætning!$B$2:$BK$26,6)</f>
        <v>Tællende</v>
      </c>
      <c r="B7" s="103" t="str">
        <f>HLOOKUP(Holdsammensætning!$A$29,Holdsammensætning!$B$1:$BJ$26,7)</f>
        <v>1H1</v>
      </c>
      <c r="C7" s="90">
        <v>34981</v>
      </c>
      <c r="D7" s="90" t="s">
        <v>183</v>
      </c>
      <c r="E7" s="90" t="s">
        <v>168</v>
      </c>
      <c r="F7" s="90" t="s">
        <v>141</v>
      </c>
    </row>
    <row r="8" spans="1:6">
      <c r="A8" s="87" t="str">
        <f>HLOOKUP(Holdsammensætning!$A$30,Holdsammensætning!$B$2:$BK$26,7)</f>
        <v>Tællende</v>
      </c>
      <c r="B8" s="104" t="str">
        <f>HLOOKUP(Holdsammensætning!$A$29,Holdsammensætning!$B$1:$BJ$26,8)</f>
        <v>1H2</v>
      </c>
      <c r="C8" s="91">
        <v>123694</v>
      </c>
      <c r="D8" s="91" t="s">
        <v>165</v>
      </c>
      <c r="E8" s="91" t="s">
        <v>166</v>
      </c>
      <c r="F8" s="91" t="s">
        <v>142</v>
      </c>
    </row>
    <row r="9" spans="1:6">
      <c r="A9" s="87" t="str">
        <f>HLOOKUP(Holdsammensætning!$A$30,Holdsammensætning!$B$2:$BK$26,8)</f>
        <v>Tællende</v>
      </c>
      <c r="B9" s="104" t="str">
        <f>HLOOKUP(Holdsammensætning!$A$29,Holdsammensætning!$B$1:$BJ$26,9)</f>
        <v>2H1</v>
      </c>
      <c r="C9" s="91">
        <v>20666</v>
      </c>
      <c r="D9" s="91" t="s">
        <v>170</v>
      </c>
      <c r="E9" s="91" t="s">
        <v>171</v>
      </c>
      <c r="F9" s="91" t="s">
        <v>144</v>
      </c>
    </row>
    <row r="10" spans="1:6">
      <c r="A10" s="87" t="str">
        <f>HLOOKUP(Holdsammensætning!$A$30,Holdsammensætning!$B$2:$BK$26,9)</f>
        <v>Tællende</v>
      </c>
      <c r="B10" s="104" t="str">
        <f>HLOOKUP(Holdsammensætning!$A$29,Holdsammensætning!$B$1:$BJ$26,10)</f>
        <v>2H2</v>
      </c>
      <c r="C10" s="91">
        <v>118404</v>
      </c>
      <c r="D10" s="91" t="s">
        <v>178</v>
      </c>
      <c r="E10" s="91" t="s">
        <v>168</v>
      </c>
      <c r="F10" s="91" t="s">
        <v>145</v>
      </c>
    </row>
    <row r="11" spans="1:6">
      <c r="A11" s="87" t="str">
        <f>HLOOKUP(Holdsammensætning!$A$30,Holdsammensætning!$B$2:$BK$26,10)</f>
        <v>Tællende</v>
      </c>
      <c r="B11" s="104" t="str">
        <f>HLOOKUP(Holdsammensætning!$A$29,Holdsammensætning!$B$1:$BJ$26,11)</f>
        <v>SE</v>
      </c>
      <c r="C11" s="91">
        <v>34728</v>
      </c>
      <c r="D11" s="91" t="s">
        <v>180</v>
      </c>
      <c r="E11" s="91" t="s">
        <v>169</v>
      </c>
      <c r="F11" s="91" t="s">
        <v>181</v>
      </c>
    </row>
    <row r="12" spans="1:6">
      <c r="A12" s="87" t="str">
        <f>HLOOKUP(Holdsammensætning!$A$30,Holdsammensætning!$B$2:$BK$26,11)</f>
        <v>Valgfri</v>
      </c>
      <c r="B12" s="104" t="str">
        <f>HLOOKUP(Holdsammensætning!$A$29,Holdsammensætning!$B$1:$BJ$26,12)</f>
        <v>1H1-2</v>
      </c>
      <c r="C12" s="91">
        <v>35029</v>
      </c>
      <c r="D12" s="91" t="s">
        <v>175</v>
      </c>
      <c r="E12" s="91" t="s">
        <v>168</v>
      </c>
      <c r="F12" s="91" t="s">
        <v>141</v>
      </c>
    </row>
    <row r="13" spans="1:6">
      <c r="A13" s="87" t="str">
        <f>HLOOKUP(Holdsammensætning!$A$30,Holdsammensætning!$B$2:$BK$26,12)</f>
        <v>Valgfri</v>
      </c>
      <c r="B13" s="104" t="str">
        <f>HLOOKUP(Holdsammensætning!$A$29,Holdsammensætning!$B$1:$BJ$26,13)</f>
        <v>1H1-2</v>
      </c>
      <c r="C13" s="97">
        <v>116148</v>
      </c>
      <c r="D13" s="97" t="s">
        <v>167</v>
      </c>
      <c r="E13" s="97" t="s">
        <v>168</v>
      </c>
      <c r="F13" s="97" t="s">
        <v>141</v>
      </c>
    </row>
    <row r="14" spans="1:6">
      <c r="A14" s="87" t="str">
        <f>HLOOKUP(Holdsammensætning!$A$30,Holdsammensætning!$B$2:$BK$26,13)</f>
        <v>Valgfri</v>
      </c>
      <c r="B14" s="104" t="str">
        <f>HLOOKUP(Holdsammensætning!$A$29,Holdsammensætning!$B$1:$BJ$26,14)</f>
        <v>2H1-2 eller SE</v>
      </c>
      <c r="C14" s="91">
        <v>150181</v>
      </c>
      <c r="D14" s="97" t="s">
        <v>174</v>
      </c>
      <c r="E14" s="91" t="s">
        <v>169</v>
      </c>
      <c r="F14" s="91" t="s">
        <v>144</v>
      </c>
    </row>
    <row r="15" spans="1:6">
      <c r="A15" s="87" t="str">
        <f>HLOOKUP(Holdsammensætning!$A$30,Holdsammensætning!$B$2:$BK$26,14)</f>
        <v>Valgfri</v>
      </c>
      <c r="B15" s="104" t="str">
        <f>HLOOKUP(Holdsammensætning!$A$29,Holdsammensætning!$B$1:$BJ$26,15)</f>
        <v>2H1-2 eller SE</v>
      </c>
      <c r="C15" s="91">
        <v>42046</v>
      </c>
      <c r="D15" s="91" t="s">
        <v>172</v>
      </c>
      <c r="E15" s="91" t="s">
        <v>173</v>
      </c>
      <c r="F15" s="91" t="s">
        <v>144</v>
      </c>
    </row>
    <row r="16" spans="1:6">
      <c r="A16" s="87" t="str">
        <f>HLOOKUP(Holdsammensætning!$A$30,Holdsammensætning!$B$2:$BK$26,15)</f>
        <v>Brutto</v>
      </c>
      <c r="B16" s="104" t="str">
        <f>HLOOKUP(Holdsammensætning!$A$29,Holdsammensætning!$B$1:$BJ$26,16)</f>
        <v>Alle</v>
      </c>
      <c r="C16" s="91">
        <v>34696</v>
      </c>
      <c r="D16" s="91" t="s">
        <v>177</v>
      </c>
      <c r="E16" s="91" t="s">
        <v>169</v>
      </c>
      <c r="F16" s="91" t="s">
        <v>144</v>
      </c>
    </row>
    <row r="17" spans="1:6">
      <c r="A17" s="87" t="str">
        <f>HLOOKUP(Holdsammensætning!$A$30,Holdsammensætning!$B$2:$BK$26,16)</f>
        <v>Brutto</v>
      </c>
      <c r="B17" s="104" t="str">
        <f>HLOOKUP(Holdsammensætning!$A$29,Holdsammensætning!$B$1:$BJ$26,17)</f>
        <v>Alle</v>
      </c>
      <c r="C17" s="91">
        <v>96343</v>
      </c>
      <c r="D17" s="91" t="s">
        <v>182</v>
      </c>
      <c r="E17" s="91" t="s">
        <v>169</v>
      </c>
      <c r="F17" s="91" t="s">
        <v>142</v>
      </c>
    </row>
    <row r="18" spans="1:6">
      <c r="A18" s="87" t="str">
        <f>HLOOKUP(Holdsammensætning!$A$30,Holdsammensætning!$B$2:$BK$26,17)</f>
        <v>Brutto</v>
      </c>
      <c r="B18" s="104" t="str">
        <f>HLOOKUP(Holdsammensætning!$A$29,Holdsammensætning!$B$1:$BJ$26,18)</f>
        <v>Alle</v>
      </c>
      <c r="C18" s="91">
        <v>121613</v>
      </c>
      <c r="D18" s="91" t="s">
        <v>176</v>
      </c>
      <c r="E18" s="91" t="s">
        <v>168</v>
      </c>
      <c r="F18" s="91" t="s">
        <v>144</v>
      </c>
    </row>
    <row r="19" spans="1:6">
      <c r="A19" s="87">
        <f>HLOOKUP(Holdsammensætning!$A$30,Holdsammensætning!$B$2:$BK$26,18)</f>
        <v>0</v>
      </c>
      <c r="B19" s="104">
        <f>HLOOKUP(Holdsammensætning!$A$29,Holdsammensætning!$B$1:$BJ$26,19)</f>
        <v>0</v>
      </c>
      <c r="C19" s="91"/>
      <c r="D19" s="91"/>
      <c r="E19" s="91"/>
      <c r="F19" s="91"/>
    </row>
    <row r="20" spans="1:6">
      <c r="A20" s="87">
        <f>HLOOKUP(Holdsammensætning!$A$30,Holdsammensætning!$B$2:$BK$26,19)</f>
        <v>0</v>
      </c>
      <c r="B20" s="104">
        <f>HLOOKUP(Holdsammensætning!$A$29,Holdsammensætning!$B$1:$BJ$26,20)</f>
        <v>0</v>
      </c>
      <c r="C20" s="91"/>
      <c r="D20" s="91"/>
      <c r="E20" s="91"/>
      <c r="F20" s="91"/>
    </row>
    <row r="21" spans="1:6">
      <c r="A21" s="87">
        <f>HLOOKUP(Holdsammensætning!$A$30,Holdsammensætning!$B$2:$BK$26,20)</f>
        <v>0</v>
      </c>
      <c r="B21" s="104">
        <f>HLOOKUP(Holdsammensætning!$A$29,Holdsammensætning!$B$1:$BJ$26,21)</f>
        <v>0</v>
      </c>
      <c r="C21" s="91"/>
      <c r="D21" s="91"/>
      <c r="E21" s="91"/>
      <c r="F21" s="91"/>
    </row>
    <row r="22" spans="1:6">
      <c r="A22" s="87">
        <f>HLOOKUP(Holdsammensætning!$A$30,Holdsammensætning!$B$2:$BK$26,21)</f>
        <v>0</v>
      </c>
      <c r="B22" s="104">
        <f>HLOOKUP(Holdsammensætning!$A$29,Holdsammensætning!$B$1:$BJ$26,22)</f>
        <v>0</v>
      </c>
      <c r="C22" s="91"/>
      <c r="D22" s="91"/>
      <c r="E22" s="91"/>
      <c r="F22" s="91"/>
    </row>
    <row r="23" spans="1:6">
      <c r="A23" s="87">
        <f>HLOOKUP(Holdsammensætning!$A$30,Holdsammensætning!$B$2:$BK$26,22)</f>
        <v>0</v>
      </c>
      <c r="B23" s="104">
        <f>HLOOKUP(Holdsammensætning!$A$29,Holdsammensætning!$B$1:$BJ$26,23)</f>
        <v>0</v>
      </c>
      <c r="C23" s="91"/>
      <c r="D23" s="97"/>
      <c r="E23" s="91"/>
      <c r="F23" s="91"/>
    </row>
    <row r="24" spans="1:6">
      <c r="A24" s="87">
        <f>HLOOKUP(Holdsammensætning!$A$30,Holdsammensætning!$B$2:$BK$26,23)</f>
        <v>0</v>
      </c>
      <c r="B24" s="104">
        <f>HLOOKUP(Holdsammensætning!$A$29,Holdsammensætning!$B$1:$BJ$26,24)</f>
        <v>0</v>
      </c>
      <c r="C24" s="91"/>
      <c r="D24" s="91"/>
      <c r="E24" s="91"/>
      <c r="F24" s="91"/>
    </row>
    <row r="25" spans="1:6">
      <c r="A25" s="87">
        <f>HLOOKUP(Holdsammensætning!$A$30,Holdsammensætning!$B$2:$BK$26,24)</f>
        <v>0</v>
      </c>
      <c r="B25" s="104">
        <f>HLOOKUP(Holdsammensætning!$A$29,Holdsammensætning!$B$1:$BJ$26,25)</f>
        <v>0</v>
      </c>
      <c r="C25" s="91"/>
      <c r="D25" s="91"/>
      <c r="E25" s="91"/>
      <c r="F25" s="91"/>
    </row>
    <row r="26" spans="1:6" ht="13.5" thickBot="1">
      <c r="A26" s="88">
        <f>HLOOKUP(Holdsammensætning!$A$30,Holdsammensætning!$B$2:$BK$26,25)</f>
        <v>0</v>
      </c>
      <c r="B26" s="105">
        <f>HLOOKUP(Holdsammensætning!$A$29,Holdsammensætning!$B$1:$BJ$26,26)</f>
        <v>0</v>
      </c>
      <c r="C26" s="92"/>
      <c r="D26" s="92"/>
      <c r="E26" s="92"/>
      <c r="F26" s="92"/>
    </row>
    <row r="27" spans="1:6">
      <c r="A27" s="51"/>
      <c r="B27" s="51"/>
    </row>
    <row r="28" spans="1:6">
      <c r="A28" s="9" t="s">
        <v>152</v>
      </c>
      <c r="B28" s="3"/>
    </row>
    <row r="29" spans="1:6">
      <c r="A29" s="9" t="s">
        <v>151</v>
      </c>
      <c r="B29" s="3"/>
    </row>
    <row r="30" spans="1:6">
      <c r="B30" s="3"/>
    </row>
    <row r="31" spans="1:6" s="9" customFormat="1">
      <c r="A31" s="9" t="s">
        <v>153</v>
      </c>
      <c r="D31" s="9" t="s">
        <v>179</v>
      </c>
      <c r="E31" s="9" t="s">
        <v>154</v>
      </c>
      <c r="F31" s="9">
        <v>21854458</v>
      </c>
    </row>
    <row r="32" spans="1:6">
      <c r="B32" s="9"/>
    </row>
    <row r="33" spans="2:2">
      <c r="B33" s="9"/>
    </row>
    <row r="34" spans="2:2">
      <c r="B34" s="9"/>
    </row>
    <row r="35" spans="2:2">
      <c r="B35" s="9"/>
    </row>
    <row r="36" spans="2:2">
      <c r="B36" s="9"/>
    </row>
    <row r="37" spans="2:2">
      <c r="B37" s="9"/>
    </row>
    <row r="38" spans="2:2">
      <c r="B38" s="9"/>
    </row>
    <row r="39" spans="2:2">
      <c r="B39" s="9"/>
    </row>
    <row r="40" spans="2:2">
      <c r="B40" s="9"/>
    </row>
    <row r="41" spans="2:2">
      <c r="B41" s="9"/>
    </row>
    <row r="42" spans="2:2">
      <c r="B42" s="9"/>
    </row>
    <row r="43" spans="2:2">
      <c r="B43" s="9"/>
    </row>
  </sheetData>
  <phoneticPr fontId="4" type="noConversion"/>
  <conditionalFormatting sqref="A7:A26">
    <cfRule type="cellIs" dxfId="3" priority="3" stopIfTrue="1" operator="equal">
      <formula>"Tællende"</formula>
    </cfRule>
    <cfRule type="cellIs" dxfId="2" priority="9" stopIfTrue="1" operator="equal">
      <formula>"Krav"</formula>
    </cfRule>
    <cfRule type="cellIs" dxfId="1" priority="10" stopIfTrue="1" operator="equal">
      <formula>"Valgfri"</formula>
    </cfRule>
    <cfRule type="cellIs" dxfId="0" priority="11" stopIfTrue="1" operator="equal">
      <formula>"Brutto"</formula>
    </cfRule>
  </conditionalFormatting>
  <printOptions horizontalCentered="1" verticalCentered="1" gridLines="1"/>
  <pageMargins left="0.19685039370078741" right="0.19685039370078741" top="0.98425196850393704" bottom="0.98425196850393704" header="0" footer="0"/>
  <pageSetup paperSize="9" orientation="landscape" r:id="rId1"/>
  <headerFooter alignWithMargins="0">
    <oddHeader>&amp;R&amp;5Rev.1-09-11-2008</oddHeader>
    <oddFooter>&amp;LAfleveres på stævnekontoret&amp;CDGI Skydning&amp;RUdskrevet &amp;D - &amp;T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PowerPoint" ma:contentTypeID="0x0101002FC4A2EC31164BEC83D2656A73AEFD43001799F37D6DD74C2CAC407CC5B3B7096C00DF1FFBECA05EFC4787A21FAC26D91929" ma:contentTypeVersion="8" ma:contentTypeDescription="Opret et nyt dokument." ma:contentTypeScope="" ma:versionID="25e7085b0d7439151b0d8b01e96771a6">
  <xsd:schema xmlns:xsd="http://www.w3.org/2001/XMLSchema" xmlns:xs="http://www.w3.org/2001/XMLSchema" xmlns:p="http://schemas.microsoft.com/office/2006/metadata/properties" xmlns:ns2="a012c09f-ef0c-44ad-b716-9b08c1392240" targetNamespace="http://schemas.microsoft.com/office/2006/metadata/properties" ma:root="true" ma:fieldsID="8597c108636a8e18ca8a11d7efe3fddd" ns2:_="">
    <xsd:import namespace="a012c09f-ef0c-44ad-b716-9b08c1392240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12c09f-ef0c-44ad-b716-9b08c1392240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6489c1c-1323-4f7b-adc6-c1f10208410d">
      <Terms xmlns="http://schemas.microsoft.com/office/infopath/2007/PartnerControls"/>
    </lcf76f155ced4ddcb4097134ff3c332f>
    <TaxCatchAll xmlns="8f8c75d2-46c7-457e-93c5-f6c62938df6f" xsi:nil="true"/>
    <StatensArkiv xmlns="e47b5b1b-1096-4530-9e08-46f4857cfee6">false</StatensArkiv>
  </documentManagement>
</p:properties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8A1ACD834B35EB40B0B950B6407EC4B7" ma:contentTypeVersion="16" ma:contentTypeDescription="Opret et nyt dokument." ma:contentTypeScope="" ma:versionID="5af3000184fce8706a42bd81a965e121">
  <xsd:schema xmlns:xsd="http://www.w3.org/2001/XMLSchema" xmlns:xs="http://www.w3.org/2001/XMLSchema" xmlns:p="http://schemas.microsoft.com/office/2006/metadata/properties" xmlns:ns2="e47b5b1b-1096-4530-9e08-46f4857cfee6" xmlns:ns3="76489c1c-1323-4f7b-adc6-c1f10208410d" xmlns:ns4="8f8c75d2-46c7-457e-93c5-f6c62938df6f" targetNamespace="http://schemas.microsoft.com/office/2006/metadata/properties" ma:root="true" ma:fieldsID="111ef7f1b259662db53b2484211370ba" ns2:_="" ns3:_="" ns4:_="">
    <xsd:import namespace="e47b5b1b-1096-4530-9e08-46f4857cfee6"/>
    <xsd:import namespace="76489c1c-1323-4f7b-adc6-c1f10208410d"/>
    <xsd:import namespace="8f8c75d2-46c7-457e-93c5-f6c62938df6f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89c1c-1323-4f7b-adc6-c1f10208410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f8c75d2-46c7-457e-93c5-f6c62938df6f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3d265661-cbf1-4541-a3fe-e5136c97edcb}" ma:internalName="TaxCatchAll" ma:showField="CatchAllData" ma:web="8f8c75d2-46c7-457e-93c5-f6c62938df6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84BE634-C8D1-4E95-B3CF-C652E9B5E65A}"/>
</file>

<file path=customXml/itemProps2.xml><?xml version="1.0" encoding="utf-8"?>
<ds:datastoreItem xmlns:ds="http://schemas.openxmlformats.org/officeDocument/2006/customXml" ds:itemID="{B6941890-3FD0-44F0-943E-4FC8A4222A39}"/>
</file>

<file path=customXml/itemProps3.xml><?xml version="1.0" encoding="utf-8"?>
<ds:datastoreItem xmlns:ds="http://schemas.openxmlformats.org/officeDocument/2006/customXml" ds:itemID="{B300C857-0CE3-4AC2-94D9-2992A9D8642B}"/>
</file>

<file path=customXml/itemProps4.xml><?xml version="1.0" encoding="utf-8"?>
<ds:datastoreItem xmlns:ds="http://schemas.openxmlformats.org/officeDocument/2006/customXml" ds:itemID="{EBF6F3B8-15DD-44E5-865B-07562D5BF5E3}"/>
</file>

<file path=customXml/itemProps5.xml><?xml version="1.0" encoding="utf-8"?>
<ds:datastoreItem xmlns:ds="http://schemas.openxmlformats.org/officeDocument/2006/customXml" ds:itemID="{234677F7-4860-46E1-9E77-DF034C9BDF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4</vt:i4>
      </vt:variant>
    </vt:vector>
  </HeadingPairs>
  <TitlesOfParts>
    <vt:vector size="4" baseType="lpstr">
      <vt:lpstr>Holdsammensætning</vt:lpstr>
      <vt:lpstr>Holdnavne</vt:lpstr>
      <vt:lpstr>Amter</vt:lpstr>
      <vt:lpstr>Holdkort</vt:lpstr>
    </vt:vector>
  </TitlesOfParts>
  <Company>De Danske Skytteforeninger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Jakob Grønbæk</dc:creator>
  <cp:lastModifiedBy>Kim</cp:lastModifiedBy>
  <cp:lastPrinted>2023-12-01T15:57:46Z</cp:lastPrinted>
  <dcterms:created xsi:type="dcterms:W3CDTF">2007-04-29T18:52:54Z</dcterms:created>
  <dcterms:modified xsi:type="dcterms:W3CDTF">2024-03-13T15:05:13Z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merDocId">
    <vt:lpwstr>dd8db5955ad64bdd811d60a0d63c5d98</vt:lpwstr>
  </property>
  <property fmtid="{D5CDD505-2E9C-101B-9397-08002B2CF9AE}" pid="3" name="ContentTypeId">
    <vt:lpwstr>0x010100AA9900393F14F741BB1E0DF50549A254008A1ACD834B35EB40B0B950B6407EC4B7</vt:lpwstr>
  </property>
  <property fmtid="{D5CDD505-2E9C-101B-9397-08002B2CF9AE}" pid="4" name="MediaServiceImageTags">
    <vt:lpwstr/>
  </property>
</Properties>
</file>